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onatsplan - Gr. 1" sheetId="1" state="visible" r:id="rId1"/>
    <sheet name="Monatsplan - Gr. 2" sheetId="2" state="visible" r:id="rId2"/>
    <sheet name="Wochenplan" sheetId="3" state="visible" r:id="rId3"/>
  </sheets>
  <definedNames>
    <definedName name="_xlnm.Print_Titles" localSheetId="0">'Monatsplan - Gr. 1'!$1:$8</definedName>
    <definedName name="_xlnm.Print_Titles" localSheetId="1">'Monatsplan - Gr. 2'!$1:$8</definedName>
    <definedName name="_xlnm.Print_Titles" localSheetId="2">'Wochenplan'!$1:$7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0.0"/>
    <numFmt numFmtId="165" formatCode="+0.0;-0.0;&quot;—&quot;"/>
    <numFmt numFmtId="166" formatCode="DD.MM.YYYY"/>
    <numFmt numFmtId="167" formatCode="HH:MM"/>
  </numFmts>
  <fonts count="16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FFFFFF"/>
      <sz val="9"/>
    </font>
    <font>
      <name val="Calibri"/>
      <b val="1"/>
      <color rgb="00362409"/>
      <sz val="10"/>
    </font>
    <font>
      <name val="Calibri"/>
      <i val="1"/>
      <color rgb="00889E9F"/>
      <sz val="10"/>
    </font>
    <font>
      <name val="Calibri"/>
      <color rgb="00362409"/>
      <sz val="10"/>
    </font>
    <font>
      <name val="Calibri"/>
      <i val="1"/>
      <color rgb="00889E9F"/>
      <sz val="9"/>
    </font>
    <font>
      <name val="Calibri"/>
      <i val="1"/>
      <color rgb="005C4A1E"/>
      <sz val="9"/>
    </font>
    <font>
      <name val="Calibri"/>
      <b val="1"/>
      <color rgb="00FFFFFF"/>
      <sz val="9"/>
    </font>
    <font>
      <name val="Calibri"/>
      <b val="1"/>
      <color rgb="00889E9F"/>
      <sz val="8"/>
    </font>
    <font>
      <name val="Calibri"/>
      <color rgb="00362409"/>
      <sz val="9"/>
    </font>
    <font>
      <name val="Calibri"/>
      <b val="1"/>
      <color rgb="00362409"/>
      <sz val="9"/>
    </font>
    <font>
      <name val="Calibri"/>
      <b val="1"/>
      <color rgb="00FFFFFF"/>
      <sz val="10"/>
    </font>
    <font>
      <name val="Calibri"/>
      <i val="1"/>
      <color rgb="00889E9F"/>
      <sz val="8"/>
    </font>
    <font>
      <name val="Calibri"/>
      <b val="1"/>
      <color rgb="00362409"/>
      <sz val="11"/>
    </font>
    <font>
      <name val="Calibri"/>
      <color rgb="00FFFFFF"/>
      <sz val="8"/>
    </font>
  </fonts>
  <fills count="10">
    <fill>
      <patternFill/>
    </fill>
    <fill>
      <patternFill patternType="gray125"/>
    </fill>
    <fill>
      <patternFill patternType="solid">
        <fgColor rgb="00E39F97"/>
      </patternFill>
    </fill>
    <fill>
      <patternFill patternType="solid">
        <fgColor rgb="00C8857D"/>
      </patternFill>
    </fill>
    <fill>
      <patternFill patternType="solid">
        <fgColor rgb="00FFCD7C"/>
      </patternFill>
    </fill>
    <fill>
      <patternFill patternType="solid">
        <fgColor rgb="00889E9F"/>
      </patternFill>
    </fill>
    <fill>
      <patternFill patternType="solid">
        <fgColor rgb="00F4F0E9"/>
      </patternFill>
    </fill>
    <fill>
      <patternFill patternType="solid">
        <fgColor rgb="00FAFAF8"/>
      </patternFill>
    </fill>
    <fill>
      <patternFill patternType="solid">
        <fgColor rgb="00FFFFFF"/>
      </patternFill>
    </fill>
    <fill>
      <patternFill patternType="solid">
        <fgColor rgb="00FCEAE8"/>
      </patternFill>
    </fill>
  </fills>
  <borders count="5">
    <border>
      <left/>
      <right/>
      <top/>
      <bottom/>
      <diagonal/>
    </border>
    <border>
      <bottom style="medium">
        <color rgb="00889E9F"/>
      </bottom>
    </border>
    <border>
      <left style="thin">
        <color rgb="00FFFFFF"/>
      </left>
      <right style="thin">
        <color rgb="00FFFFFF"/>
      </right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  <border>
      <left style="thin">
        <color rgb="00FFFFFF"/>
      </left>
      <right style="thin">
        <color rgb="00FFFFFF"/>
      </right>
      <bottom style="medium">
        <color rgb="00FFFFFF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/>
    </xf>
    <xf numFmtId="0" fontId="5" fillId="0" borderId="0" pivotButton="0" quotePrefix="0" xfId="0"/>
    <xf numFmtId="0" fontId="7" fillId="4" borderId="0" applyAlignment="1" pivotButton="0" quotePrefix="0" xfId="0">
      <alignment horizontal="left" vertical="center" wrapText="1"/>
    </xf>
    <xf numFmtId="0" fontId="8" fillId="5" borderId="2" applyAlignment="1" pivotButton="0" quotePrefix="0" xfId="0">
      <alignment horizontal="center" vertical="center" wrapText="1"/>
    </xf>
    <xf numFmtId="0" fontId="8" fillId="3" borderId="2" applyAlignment="1" pivotButton="0" quotePrefix="0" xfId="0">
      <alignment horizontal="center" vertical="center" wrapText="1"/>
    </xf>
    <xf numFmtId="0" fontId="0" fillId="6" borderId="3" pivotButton="0" quotePrefix="0" xfId="0"/>
    <xf numFmtId="0" fontId="9" fillId="6" borderId="3" applyAlignment="1" pivotButton="0" quotePrefix="0" xfId="0">
      <alignment horizontal="center" vertical="center"/>
    </xf>
    <xf numFmtId="0" fontId="10" fillId="7" borderId="3" applyAlignment="1" pivotButton="0" quotePrefix="0" xfId="0">
      <alignment horizontal="center" vertical="center"/>
    </xf>
    <xf numFmtId="0" fontId="10" fillId="7" borderId="3" applyAlignment="1" pivotButton="0" quotePrefix="0" xfId="0">
      <alignment horizontal="left" vertical="center"/>
    </xf>
    <xf numFmtId="164" fontId="10" fillId="7" borderId="3" applyAlignment="1" pivotButton="0" quotePrefix="0" xfId="0">
      <alignment horizontal="center" vertical="center"/>
    </xf>
    <xf numFmtId="164" fontId="11" fillId="6" borderId="3" applyAlignment="1" pivotButton="0" quotePrefix="0" xfId="0">
      <alignment horizontal="center" vertical="center"/>
    </xf>
    <xf numFmtId="165" fontId="11" fillId="6" borderId="3" applyAlignment="1" pivotButton="0" quotePrefix="0" xfId="0">
      <alignment horizontal="center" vertical="center"/>
    </xf>
    <xf numFmtId="0" fontId="10" fillId="6" borderId="3" applyAlignment="1" pivotButton="0" quotePrefix="0" xfId="0">
      <alignment horizontal="center" vertical="center"/>
    </xf>
    <xf numFmtId="0" fontId="10" fillId="8" borderId="3" applyAlignment="1" pivotButton="0" quotePrefix="0" xfId="0">
      <alignment horizontal="center" vertical="center"/>
    </xf>
    <xf numFmtId="0" fontId="10" fillId="8" borderId="3" applyAlignment="1" pivotButton="0" quotePrefix="0" xfId="0">
      <alignment horizontal="left" vertical="center"/>
    </xf>
    <xf numFmtId="164" fontId="10" fillId="8" borderId="3" applyAlignment="1" pivotButton="0" quotePrefix="0" xfId="0">
      <alignment horizontal="center" vertical="center"/>
    </xf>
    <xf numFmtId="0" fontId="11" fillId="6" borderId="3" applyAlignment="1" pivotButton="0" quotePrefix="0" xfId="0">
      <alignment horizontal="left" vertical="center"/>
    </xf>
    <xf numFmtId="1" fontId="10" fillId="8" borderId="3" applyAlignment="1" pivotButton="0" quotePrefix="0" xfId="0">
      <alignment horizontal="center" vertical="center"/>
    </xf>
    <xf numFmtId="0" fontId="6" fillId="6" borderId="3" applyAlignment="1" pivotButton="0" quotePrefix="0" xfId="0">
      <alignment horizontal="left" vertical="center"/>
    </xf>
    <xf numFmtId="0" fontId="6" fillId="6" borderId="3" applyAlignment="1" pivotButton="0" quotePrefix="0" xfId="0">
      <alignment horizontal="center" vertical="center"/>
    </xf>
    <xf numFmtId="0" fontId="11" fillId="6" borderId="3" applyAlignment="1" pivotButton="0" quotePrefix="0" xfId="0">
      <alignment horizontal="center" vertical="center"/>
    </xf>
    <xf numFmtId="0" fontId="8" fillId="5" borderId="3" applyAlignment="1" pivotButton="0" quotePrefix="0" xfId="0">
      <alignment horizontal="left" vertical="center"/>
    </xf>
    <xf numFmtId="0" fontId="12" fillId="5" borderId="3" applyAlignment="1" pivotButton="0" quotePrefix="0" xfId="0">
      <alignment horizontal="center" vertical="center"/>
    </xf>
    <xf numFmtId="0" fontId="0" fillId="5" borderId="3" pivotButton="0" quotePrefix="0" xfId="0"/>
    <xf numFmtId="0" fontId="0" fillId="0" borderId="1" pivotButton="0" quotePrefix="0" xfId="0"/>
    <xf numFmtId="0" fontId="13" fillId="0" borderId="0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8" fillId="9" borderId="2" applyAlignment="1" pivotButton="0" quotePrefix="0" xfId="0">
      <alignment horizontal="center" vertical="center" wrapText="1"/>
    </xf>
    <xf numFmtId="0" fontId="15" fillId="5" borderId="4" applyAlignment="1" pivotButton="0" quotePrefix="0" xfId="0">
      <alignment horizontal="center" vertical="center"/>
    </xf>
    <xf numFmtId="0" fontId="15" fillId="9" borderId="4" applyAlignment="1" pivotButton="0" quotePrefix="0" xfId="0">
      <alignment horizontal="center" vertical="center"/>
    </xf>
    <xf numFmtId="167" fontId="10" fillId="7" borderId="3" applyAlignment="1" pivotButton="0" quotePrefix="0" xfId="0">
      <alignment horizontal="center" vertical="center"/>
    </xf>
    <xf numFmtId="167" fontId="10" fillId="8" borderId="3" applyAlignment="1" pivotButton="0" quotePrefix="0" xfId="0">
      <alignment horizontal="center" vertical="center"/>
    </xf>
  </cellXfs>
  <cellStyles count="1">
    <cellStyle name="Normal" xfId="0" builtinId="0" hidden="0"/>
  </cellStyles>
  <dxfs count="9">
    <dxf>
      <font>
        <name val="Calibri"/>
        <color rgb="00BBBBBB"/>
        <sz val="9"/>
      </font>
      <fill>
        <patternFill patternType="solid">
          <fgColor rgb="00F0F0F0"/>
        </patternFill>
      </fill>
    </dxf>
    <dxf>
      <font>
        <name val="Calibri"/>
        <color rgb="00889E9F"/>
        <sz val="9"/>
      </font>
      <fill>
        <patternFill patternType="solid">
          <fgColor rgb="00FFF0EE"/>
        </patternFill>
      </fill>
    </dxf>
    <dxf>
      <fill>
        <patternFill patternType="solid">
          <fgColor rgb="00FFE0E0"/>
        </patternFill>
      </fill>
    </dxf>
    <dxf>
      <fill>
        <patternFill patternType="solid">
          <fgColor rgb="00FFFDE7"/>
        </patternFill>
      </fill>
    </dxf>
    <dxf>
      <fill>
        <patternFill patternType="solid">
          <fgColor rgb="00E3F2FD"/>
        </patternFill>
      </fill>
    </dxf>
    <dxf>
      <fill>
        <patternFill patternType="solid">
          <fgColor rgb="00E0F5E0"/>
        </patternFill>
      </fill>
    </dxf>
    <dxf>
      <font>
        <name val="Calibri"/>
        <b val="1"/>
        <color rgb="002E7D32"/>
        <sz val="10"/>
      </font>
      <fill>
        <patternFill patternType="solid">
          <fgColor rgb="00E0F5E0"/>
        </patternFill>
      </fill>
    </dxf>
    <dxf>
      <font>
        <name val="Calibri"/>
        <b val="1"/>
        <color rgb="00B71C1C"/>
        <sz val="10"/>
      </font>
      <fill>
        <patternFill patternType="solid">
          <fgColor rgb="00FFE0E0"/>
        </patternFill>
      </fill>
    </dxf>
    <dxf>
      <fill>
        <patternFill patternType="solid">
          <fgColor rgb="00FFF0E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N33"/>
  <sheetViews>
    <sheetView workbookViewId="0">
      <pane xSplit="3" ySplit="8" topLeftCell="D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2" customWidth="1" min="2" max="2"/>
    <col width="8" customWidth="1" min="3" max="3"/>
    <col width="4" customWidth="1" min="4" max="4"/>
    <col width="4" customWidth="1" min="5" max="5"/>
    <col width="4" customWidth="1" min="6" max="6"/>
    <col width="4" customWidth="1" min="7" max="7"/>
    <col width="4" customWidth="1" min="8" max="8"/>
    <col width="4" customWidth="1" min="9" max="9"/>
    <col width="4" customWidth="1" min="10" max="10"/>
    <col width="4" customWidth="1" min="11" max="11"/>
    <col width="4" customWidth="1" min="12" max="12"/>
    <col width="4" customWidth="1" min="13" max="13"/>
    <col width="4" customWidth="1" min="14" max="14"/>
    <col width="4" customWidth="1" min="15" max="15"/>
    <col width="4" customWidth="1" min="16" max="16"/>
    <col width="4" customWidth="1" min="17" max="17"/>
    <col width="4" customWidth="1" min="18" max="18"/>
    <col width="4" customWidth="1" min="19" max="19"/>
    <col width="4" customWidth="1" min="20" max="20"/>
    <col width="4" customWidth="1" min="21" max="21"/>
    <col width="4" customWidth="1" min="22" max="22"/>
    <col width="4" customWidth="1" min="23" max="23"/>
    <col width="4" customWidth="1" min="24" max="24"/>
    <col width="4" customWidth="1" min="25" max="25"/>
    <col width="4" customWidth="1" min="26" max="26"/>
    <col width="4" customWidth="1" min="27" max="27"/>
    <col width="4" customWidth="1" min="28" max="28"/>
    <col width="4" customWidth="1" min="29" max="29"/>
    <col width="4" customWidth="1" min="30" max="30"/>
    <col width="4" customWidth="1" min="31" max="31"/>
    <col width="4" customWidth="1" min="32" max="32"/>
    <col width="4" customWidth="1" min="33" max="33"/>
    <col width="4" customWidth="1" min="34" max="34"/>
    <col width="8" customWidth="1" min="35" max="35"/>
    <col width="8" customWidth="1" min="36" max="36"/>
    <col width="8" customWidth="1" min="37" max="37"/>
    <col width="5" customWidth="1" min="38" max="38"/>
    <col width="5" customWidth="1" min="39" max="39"/>
    <col width="5" customWidth="1" min="40" max="40"/>
  </cols>
  <sheetData>
    <row r="1" ht="38" customHeight="1">
      <c r="A1" s="1" t="inlineStr">
        <is>
          <t>KIGANA — Dienstplan-Vorlage für Kitas</t>
        </is>
      </c>
    </row>
    <row r="2" ht="18" customHeight="1">
      <c r="A2" s="2" t="inlineStr">
        <is>
          <t>www.kigana.com  ·  Kostenlose Vorlage — Monatsdienstplan</t>
        </is>
      </c>
    </row>
    <row r="3" ht="22" customHeight="1">
      <c r="A3" s="3" t="inlineStr">
        <is>
          <t>Einrichtung:</t>
        </is>
      </c>
      <c r="B3" s="4" t="inlineStr">
        <is>
          <t>[Name der Einrichtung]</t>
        </is>
      </c>
      <c r="E3" s="3" t="inlineStr">
        <is>
          <t>Gruppe:</t>
        </is>
      </c>
      <c r="F3" s="5" t="inlineStr">
        <is>
          <t>Gruppe 1</t>
        </is>
      </c>
    </row>
    <row r="4" ht="22" customHeight="1">
      <c r="A4" s="3" t="inlineStr">
        <is>
          <t>Monat:</t>
        </is>
      </c>
      <c r="B4" s="6" t="n">
        <v>4</v>
      </c>
      <c r="C4" s="3" t="inlineStr">
        <is>
          <t>Jahr:</t>
        </is>
      </c>
      <c r="D4" s="6" t="n">
        <v>2026</v>
      </c>
      <c r="E4" s="3" t="inlineStr">
        <is>
          <t>Personalschlüssel 1 :</t>
        </is>
      </c>
      <c r="F4" s="6" t="n">
        <v>7</v>
      </c>
      <c r="G4" s="7" t="inlineStr">
        <is>
          <t>(Kinder pro Fachkraft — je nach Bundesland und Altersgruppe anpassen)</t>
        </is>
      </c>
    </row>
    <row r="5" ht="22" customHeight="1">
      <c r="A5" s="3" t="inlineStr">
        <is>
          <t>Frühschicht (F):</t>
        </is>
      </c>
      <c r="B5" s="6" t="n">
        <v>8</v>
      </c>
      <c r="C5" s="8" t="inlineStr">
        <is>
          <t>h   Mittelschicht (M):</t>
        </is>
      </c>
      <c r="D5" s="6" t="n">
        <v>8</v>
      </c>
      <c r="E5" s="8" t="inlineStr">
        <is>
          <t>h   Spätschicht (S):</t>
        </is>
      </c>
      <c r="F5" s="6" t="n">
        <v>8</v>
      </c>
      <c r="G5" s="8" t="inlineStr">
        <is>
          <t>h   Soll-Std./Woche (Vollzeit TVöD-SuE West):</t>
        </is>
      </c>
      <c r="H5" s="6" t="n">
        <v>39</v>
      </c>
      <c r="J5" s="7" t="inlineStr">
        <is>
          <t>h  (Ost: 40 h — bei Teilzeit anteilig in Spalte C eintragen)</t>
        </is>
      </c>
    </row>
    <row r="6" ht="40" customHeight="1">
      <c r="A6" s="9" t="inlineStr">
        <is>
          <t>ℹ  Schichtcodes:  F = Frühdienst  ·  M = Mitteldienst  ·  S = Spätdienst  ·  U = Urlaub  ·  K = Krank  ·  FB = Fortbildung  ·  FT = Feiertag  ·  (leer) = frei         Soll-Std./Woche in Spalte C eintragen (z. B. 39 = Vollzeit, 19,5 = 50 %). Personalschlüssel in F4 anpassen. Für weitere Gruppen: Blatt duplizieren und umbenennen.</t>
        </is>
      </c>
    </row>
    <row r="7" ht="22" customHeight="1">
      <c r="A7" s="10" t="inlineStr">
        <is>
          <t>Nr.</t>
        </is>
      </c>
      <c r="B7" s="10" t="inlineStr">
        <is>
          <t>Mitarbeiter/in</t>
        </is>
      </c>
      <c r="C7" s="10" t="inlineStr">
        <is>
          <t>Std./
Woche</t>
        </is>
      </c>
      <c r="D7" s="10" t="n">
        <v>1</v>
      </c>
      <c r="E7" s="10" t="n">
        <v>2</v>
      </c>
      <c r="F7" s="10" t="n">
        <v>3</v>
      </c>
      <c r="G7" s="10" t="n">
        <v>4</v>
      </c>
      <c r="H7" s="10" t="n">
        <v>5</v>
      </c>
      <c r="I7" s="10" t="n">
        <v>6</v>
      </c>
      <c r="J7" s="10" t="n">
        <v>7</v>
      </c>
      <c r="K7" s="10" t="n">
        <v>8</v>
      </c>
      <c r="L7" s="10" t="n">
        <v>9</v>
      </c>
      <c r="M7" s="10" t="n">
        <v>10</v>
      </c>
      <c r="N7" s="10" t="n">
        <v>11</v>
      </c>
      <c r="O7" s="10" t="n">
        <v>12</v>
      </c>
      <c r="P7" s="10" t="n">
        <v>13</v>
      </c>
      <c r="Q7" s="10" t="n">
        <v>14</v>
      </c>
      <c r="R7" s="10" t="n">
        <v>15</v>
      </c>
      <c r="S7" s="10" t="n">
        <v>16</v>
      </c>
      <c r="T7" s="10" t="n">
        <v>17</v>
      </c>
      <c r="U7" s="10" t="n">
        <v>18</v>
      </c>
      <c r="V7" s="10" t="n">
        <v>19</v>
      </c>
      <c r="W7" s="10" t="n">
        <v>20</v>
      </c>
      <c r="X7" s="10" t="n">
        <v>21</v>
      </c>
      <c r="Y7" s="10" t="n">
        <v>22</v>
      </c>
      <c r="Z7" s="10" t="n">
        <v>23</v>
      </c>
      <c r="AA7" s="10" t="n">
        <v>24</v>
      </c>
      <c r="AB7" s="10" t="n">
        <v>25</v>
      </c>
      <c r="AC7" s="10" t="n">
        <v>26</v>
      </c>
      <c r="AD7" s="10" t="n">
        <v>27</v>
      </c>
      <c r="AE7" s="10" t="n">
        <v>28</v>
      </c>
      <c r="AF7" s="10" t="n">
        <v>29</v>
      </c>
      <c r="AG7" s="10" t="n">
        <v>30</v>
      </c>
      <c r="AH7" s="10" t="n">
        <v>31</v>
      </c>
      <c r="AI7" s="11" t="inlineStr">
        <is>
          <t>Ist
Std.</t>
        </is>
      </c>
      <c r="AJ7" s="11" t="inlineStr">
        <is>
          <t>Soll
Std.</t>
        </is>
      </c>
      <c r="AK7" s="11" t="inlineStr">
        <is>
          <t>Saldo</t>
        </is>
      </c>
      <c r="AL7" s="11" t="inlineStr">
        <is>
          <t>U</t>
        </is>
      </c>
      <c r="AM7" s="11" t="inlineStr">
        <is>
          <t>K</t>
        </is>
      </c>
      <c r="AN7" s="11" t="inlineStr">
        <is>
          <t>FB</t>
        </is>
      </c>
    </row>
    <row r="8" ht="16" customHeight="1">
      <c r="A8" s="12" t="n"/>
      <c r="B8" s="12" t="n"/>
      <c r="C8" s="12" t="n"/>
      <c r="D8" s="13">
        <f>IF(MONTH(DATE($D$4,$B$4,D7))=$B$4,CHOOSE(WEEKDAY(DATE($D$4,$B$4,D7),2),"Mo","Di","Mi","Do","Fr","Sa","So"),"")</f>
        <v/>
      </c>
      <c r="E8" s="13">
        <f>IF(MONTH(DATE($D$4,$B$4,E7))=$B$4,CHOOSE(WEEKDAY(DATE($D$4,$B$4,E7),2),"Mo","Di","Mi","Do","Fr","Sa","So"),"")</f>
        <v/>
      </c>
      <c r="F8" s="13">
        <f>IF(MONTH(DATE($D$4,$B$4,F7))=$B$4,CHOOSE(WEEKDAY(DATE($D$4,$B$4,F7),2),"Mo","Di","Mi","Do","Fr","Sa","So"),"")</f>
        <v/>
      </c>
      <c r="G8" s="13">
        <f>IF(MONTH(DATE($D$4,$B$4,G7))=$B$4,CHOOSE(WEEKDAY(DATE($D$4,$B$4,G7),2),"Mo","Di","Mi","Do","Fr","Sa","So"),"")</f>
        <v/>
      </c>
      <c r="H8" s="13">
        <f>IF(MONTH(DATE($D$4,$B$4,H7))=$B$4,CHOOSE(WEEKDAY(DATE($D$4,$B$4,H7),2),"Mo","Di","Mi","Do","Fr","Sa","So"),"")</f>
        <v/>
      </c>
      <c r="I8" s="13">
        <f>IF(MONTH(DATE($D$4,$B$4,I7))=$B$4,CHOOSE(WEEKDAY(DATE($D$4,$B$4,I7),2),"Mo","Di","Mi","Do","Fr","Sa","So"),"")</f>
        <v/>
      </c>
      <c r="J8" s="13">
        <f>IF(MONTH(DATE($D$4,$B$4,J7))=$B$4,CHOOSE(WEEKDAY(DATE($D$4,$B$4,J7),2),"Mo","Di","Mi","Do","Fr","Sa","So"),"")</f>
        <v/>
      </c>
      <c r="K8" s="13">
        <f>IF(MONTH(DATE($D$4,$B$4,K7))=$B$4,CHOOSE(WEEKDAY(DATE($D$4,$B$4,K7),2),"Mo","Di","Mi","Do","Fr","Sa","So"),"")</f>
        <v/>
      </c>
      <c r="L8" s="13">
        <f>IF(MONTH(DATE($D$4,$B$4,L7))=$B$4,CHOOSE(WEEKDAY(DATE($D$4,$B$4,L7),2),"Mo","Di","Mi","Do","Fr","Sa","So"),"")</f>
        <v/>
      </c>
      <c r="M8" s="13">
        <f>IF(MONTH(DATE($D$4,$B$4,M7))=$B$4,CHOOSE(WEEKDAY(DATE($D$4,$B$4,M7),2),"Mo","Di","Mi","Do","Fr","Sa","So"),"")</f>
        <v/>
      </c>
      <c r="N8" s="13">
        <f>IF(MONTH(DATE($D$4,$B$4,N7))=$B$4,CHOOSE(WEEKDAY(DATE($D$4,$B$4,N7),2),"Mo","Di","Mi","Do","Fr","Sa","So"),"")</f>
        <v/>
      </c>
      <c r="O8" s="13">
        <f>IF(MONTH(DATE($D$4,$B$4,O7))=$B$4,CHOOSE(WEEKDAY(DATE($D$4,$B$4,O7),2),"Mo","Di","Mi","Do","Fr","Sa","So"),"")</f>
        <v/>
      </c>
      <c r="P8" s="13">
        <f>IF(MONTH(DATE($D$4,$B$4,P7))=$B$4,CHOOSE(WEEKDAY(DATE($D$4,$B$4,P7),2),"Mo","Di","Mi","Do","Fr","Sa","So"),"")</f>
        <v/>
      </c>
      <c r="Q8" s="13">
        <f>IF(MONTH(DATE($D$4,$B$4,Q7))=$B$4,CHOOSE(WEEKDAY(DATE($D$4,$B$4,Q7),2),"Mo","Di","Mi","Do","Fr","Sa","So"),"")</f>
        <v/>
      </c>
      <c r="R8" s="13">
        <f>IF(MONTH(DATE($D$4,$B$4,R7))=$B$4,CHOOSE(WEEKDAY(DATE($D$4,$B$4,R7),2),"Mo","Di","Mi","Do","Fr","Sa","So"),"")</f>
        <v/>
      </c>
      <c r="S8" s="13">
        <f>IF(MONTH(DATE($D$4,$B$4,S7))=$B$4,CHOOSE(WEEKDAY(DATE($D$4,$B$4,S7),2),"Mo","Di","Mi","Do","Fr","Sa","So"),"")</f>
        <v/>
      </c>
      <c r="T8" s="13">
        <f>IF(MONTH(DATE($D$4,$B$4,T7))=$B$4,CHOOSE(WEEKDAY(DATE($D$4,$B$4,T7),2),"Mo","Di","Mi","Do","Fr","Sa","So"),"")</f>
        <v/>
      </c>
      <c r="U8" s="13">
        <f>IF(MONTH(DATE($D$4,$B$4,U7))=$B$4,CHOOSE(WEEKDAY(DATE($D$4,$B$4,U7),2),"Mo","Di","Mi","Do","Fr","Sa","So"),"")</f>
        <v/>
      </c>
      <c r="V8" s="13">
        <f>IF(MONTH(DATE($D$4,$B$4,V7))=$B$4,CHOOSE(WEEKDAY(DATE($D$4,$B$4,V7),2),"Mo","Di","Mi","Do","Fr","Sa","So"),"")</f>
        <v/>
      </c>
      <c r="W8" s="13">
        <f>IF(MONTH(DATE($D$4,$B$4,W7))=$B$4,CHOOSE(WEEKDAY(DATE($D$4,$B$4,W7),2),"Mo","Di","Mi","Do","Fr","Sa","So"),"")</f>
        <v/>
      </c>
      <c r="X8" s="13">
        <f>IF(MONTH(DATE($D$4,$B$4,X7))=$B$4,CHOOSE(WEEKDAY(DATE($D$4,$B$4,X7),2),"Mo","Di","Mi","Do","Fr","Sa","So"),"")</f>
        <v/>
      </c>
      <c r="Y8" s="13">
        <f>IF(MONTH(DATE($D$4,$B$4,Y7))=$B$4,CHOOSE(WEEKDAY(DATE($D$4,$B$4,Y7),2),"Mo","Di","Mi","Do","Fr","Sa","So"),"")</f>
        <v/>
      </c>
      <c r="Z8" s="13">
        <f>IF(MONTH(DATE($D$4,$B$4,Z7))=$B$4,CHOOSE(WEEKDAY(DATE($D$4,$B$4,Z7),2),"Mo","Di","Mi","Do","Fr","Sa","So"),"")</f>
        <v/>
      </c>
      <c r="AA8" s="13">
        <f>IF(MONTH(DATE($D$4,$B$4,AA7))=$B$4,CHOOSE(WEEKDAY(DATE($D$4,$B$4,AA7),2),"Mo","Di","Mi","Do","Fr","Sa","So"),"")</f>
        <v/>
      </c>
      <c r="AB8" s="13">
        <f>IF(MONTH(DATE($D$4,$B$4,AB7))=$B$4,CHOOSE(WEEKDAY(DATE($D$4,$B$4,AB7),2),"Mo","Di","Mi","Do","Fr","Sa","So"),"")</f>
        <v/>
      </c>
      <c r="AC8" s="13">
        <f>IF(MONTH(DATE($D$4,$B$4,AC7))=$B$4,CHOOSE(WEEKDAY(DATE($D$4,$B$4,AC7),2),"Mo","Di","Mi","Do","Fr","Sa","So"),"")</f>
        <v/>
      </c>
      <c r="AD8" s="13">
        <f>IF(MONTH(DATE($D$4,$B$4,AD7))=$B$4,CHOOSE(WEEKDAY(DATE($D$4,$B$4,AD7),2),"Mo","Di","Mi","Do","Fr","Sa","So"),"")</f>
        <v/>
      </c>
      <c r="AE8" s="13">
        <f>IF(MONTH(DATE($D$4,$B$4,AE7))=$B$4,CHOOSE(WEEKDAY(DATE($D$4,$B$4,AE7),2),"Mo","Di","Mi","Do","Fr","Sa","So"),"")</f>
        <v/>
      </c>
      <c r="AF8" s="13">
        <f>IF(MONTH(DATE($D$4,$B$4,AF7))=$B$4,CHOOSE(WEEKDAY(DATE($D$4,$B$4,AF7),2),"Mo","Di","Mi","Do","Fr","Sa","So"),"")</f>
        <v/>
      </c>
      <c r="AG8" s="13">
        <f>IF(MONTH(DATE($D$4,$B$4,AG7))=$B$4,CHOOSE(WEEKDAY(DATE($D$4,$B$4,AG7),2),"Mo","Di","Mi","Do","Fr","Sa","So"),"")</f>
        <v/>
      </c>
      <c r="AH8" s="13">
        <f>IF(MONTH(DATE($D$4,$B$4,AH7))=$B$4,CHOOSE(WEEKDAY(DATE($D$4,$B$4,AH7),2),"Mo","Di","Mi","Do","Fr","Sa","So"),"")</f>
        <v/>
      </c>
      <c r="AI8" s="12" t="n"/>
      <c r="AJ8" s="12" t="n"/>
      <c r="AK8" s="12" t="n"/>
      <c r="AL8" s="12" t="n"/>
      <c r="AM8" s="12" t="n"/>
      <c r="AN8" s="12" t="n"/>
    </row>
    <row r="9" ht="20" customHeight="1">
      <c r="A9" s="14" t="n">
        <v>1</v>
      </c>
      <c r="B9" s="15" t="n"/>
      <c r="C9" s="16" t="n"/>
      <c r="D9" s="14" t="n"/>
      <c r="E9" s="14" t="n"/>
      <c r="F9" s="14" t="n"/>
      <c r="G9" s="14" t="n"/>
      <c r="H9" s="14" t="n"/>
      <c r="I9" s="14" t="n"/>
      <c r="J9" s="14" t="n"/>
      <c r="K9" s="14" t="n"/>
      <c r="L9" s="14" t="n"/>
      <c r="M9" s="14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  <c r="AA9" s="14" t="n"/>
      <c r="AB9" s="14" t="n"/>
      <c r="AC9" s="14" t="n"/>
      <c r="AD9" s="14" t="n"/>
      <c r="AE9" s="14" t="n"/>
      <c r="AF9" s="14" t="n"/>
      <c r="AG9" s="14" t="n"/>
      <c r="AH9" s="14" t="n"/>
      <c r="AI9" s="17">
        <f>COUNTIF(D9:AH9,"F")*$B$5+COUNTIF(D9:AH9,"M")*$D$5+COUNTIF(D9:AH9,"S")*$F$5</f>
        <v/>
      </c>
      <c r="AJ9" s="17">
        <f>IFERROR(C9/5*NETWORKDAYS(DATE($D$4,$B$4,1),EOMONTH(DATE($D$4,$B$4,1),0)),"")</f>
        <v/>
      </c>
      <c r="AK9" s="18">
        <f>IF(AND(AI9&lt;&gt;"",AJ9&lt;&gt;""),AI9-AJ9,"")</f>
        <v/>
      </c>
      <c r="AL9" s="19">
        <f>COUNTIF(D9:AH9,"U")</f>
        <v/>
      </c>
      <c r="AM9" s="19">
        <f>COUNTIF(D9:AH9,"K")</f>
        <v/>
      </c>
      <c r="AN9" s="19">
        <f>COUNTIF(D9:AH9,"FB")</f>
        <v/>
      </c>
    </row>
    <row r="10" ht="20" customHeight="1">
      <c r="A10" s="20" t="n">
        <v>2</v>
      </c>
      <c r="B10" s="21" t="n"/>
      <c r="C10" s="22" t="n"/>
      <c r="D10" s="20" t="n"/>
      <c r="E10" s="20" t="n"/>
      <c r="F10" s="20" t="n"/>
      <c r="G10" s="20" t="n"/>
      <c r="H10" s="20" t="n"/>
      <c r="I10" s="20" t="n"/>
      <c r="J10" s="20" t="n"/>
      <c r="K10" s="20" t="n"/>
      <c r="L10" s="20" t="n"/>
      <c r="M10" s="20" t="n"/>
      <c r="N10" s="20" t="n"/>
      <c r="O10" s="20" t="n"/>
      <c r="P10" s="20" t="n"/>
      <c r="Q10" s="20" t="n"/>
      <c r="R10" s="20" t="n"/>
      <c r="S10" s="20" t="n"/>
      <c r="T10" s="20" t="n"/>
      <c r="U10" s="20" t="n"/>
      <c r="V10" s="20" t="n"/>
      <c r="W10" s="20" t="n"/>
      <c r="X10" s="20" t="n"/>
      <c r="Y10" s="20" t="n"/>
      <c r="Z10" s="20" t="n"/>
      <c r="AA10" s="20" t="n"/>
      <c r="AB10" s="20" t="n"/>
      <c r="AC10" s="20" t="n"/>
      <c r="AD10" s="20" t="n"/>
      <c r="AE10" s="20" t="n"/>
      <c r="AF10" s="20" t="n"/>
      <c r="AG10" s="20" t="n"/>
      <c r="AH10" s="20" t="n"/>
      <c r="AI10" s="17">
        <f>COUNTIF(D10:AH10,"F")*$B$5+COUNTIF(D10:AH10,"M")*$D$5+COUNTIF(D10:AH10,"S")*$F$5</f>
        <v/>
      </c>
      <c r="AJ10" s="17">
        <f>IFERROR(C10/5*NETWORKDAYS(DATE($D$4,$B$4,1),EOMONTH(DATE($D$4,$B$4,1),0)),"")</f>
        <v/>
      </c>
      <c r="AK10" s="18">
        <f>IF(AND(AI10&lt;&gt;"",AJ10&lt;&gt;""),AI10-AJ10,"")</f>
        <v/>
      </c>
      <c r="AL10" s="19">
        <f>COUNTIF(D10:AH10,"U")</f>
        <v/>
      </c>
      <c r="AM10" s="19">
        <f>COUNTIF(D10:AH10,"K")</f>
        <v/>
      </c>
      <c r="AN10" s="19">
        <f>COUNTIF(D10:AH10,"FB")</f>
        <v/>
      </c>
    </row>
    <row r="11" ht="20" customHeight="1">
      <c r="A11" s="14" t="n">
        <v>3</v>
      </c>
      <c r="B11" s="15" t="n"/>
      <c r="C11" s="16" t="n"/>
      <c r="D11" s="14" t="n"/>
      <c r="E11" s="14" t="n"/>
      <c r="F11" s="14" t="n"/>
      <c r="G11" s="14" t="n"/>
      <c r="H11" s="14" t="n"/>
      <c r="I11" s="14" t="n"/>
      <c r="J11" s="14" t="n"/>
      <c r="K11" s="14" t="n"/>
      <c r="L11" s="14" t="n"/>
      <c r="M11" s="14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7">
        <f>COUNTIF(D11:AH11,"F")*$B$5+COUNTIF(D11:AH11,"M")*$D$5+COUNTIF(D11:AH11,"S")*$F$5</f>
        <v/>
      </c>
      <c r="AJ11" s="17">
        <f>IFERROR(C11/5*NETWORKDAYS(DATE($D$4,$B$4,1),EOMONTH(DATE($D$4,$B$4,1),0)),"")</f>
        <v/>
      </c>
      <c r="AK11" s="18">
        <f>IF(AND(AI11&lt;&gt;"",AJ11&lt;&gt;""),AI11-AJ11,"")</f>
        <v/>
      </c>
      <c r="AL11" s="19">
        <f>COUNTIF(D11:AH11,"U")</f>
        <v/>
      </c>
      <c r="AM11" s="19">
        <f>COUNTIF(D11:AH11,"K")</f>
        <v/>
      </c>
      <c r="AN11" s="19">
        <f>COUNTIF(D11:AH11,"FB")</f>
        <v/>
      </c>
    </row>
    <row r="12" ht="20" customHeight="1">
      <c r="A12" s="20" t="n">
        <v>4</v>
      </c>
      <c r="B12" s="21" t="n"/>
      <c r="C12" s="22" t="n"/>
      <c r="D12" s="20" t="n"/>
      <c r="E12" s="20" t="n"/>
      <c r="F12" s="20" t="n"/>
      <c r="G12" s="20" t="n"/>
      <c r="H12" s="20" t="n"/>
      <c r="I12" s="20" t="n"/>
      <c r="J12" s="20" t="n"/>
      <c r="K12" s="20" t="n"/>
      <c r="L12" s="20" t="n"/>
      <c r="M12" s="20" t="n"/>
      <c r="N12" s="20" t="n"/>
      <c r="O12" s="20" t="n"/>
      <c r="P12" s="20" t="n"/>
      <c r="Q12" s="20" t="n"/>
      <c r="R12" s="20" t="n"/>
      <c r="S12" s="20" t="n"/>
      <c r="T12" s="20" t="n"/>
      <c r="U12" s="20" t="n"/>
      <c r="V12" s="20" t="n"/>
      <c r="W12" s="20" t="n"/>
      <c r="X12" s="20" t="n"/>
      <c r="Y12" s="20" t="n"/>
      <c r="Z12" s="20" t="n"/>
      <c r="AA12" s="20" t="n"/>
      <c r="AB12" s="20" t="n"/>
      <c r="AC12" s="20" t="n"/>
      <c r="AD12" s="20" t="n"/>
      <c r="AE12" s="20" t="n"/>
      <c r="AF12" s="20" t="n"/>
      <c r="AG12" s="20" t="n"/>
      <c r="AH12" s="20" t="n"/>
      <c r="AI12" s="17">
        <f>COUNTIF(D12:AH12,"F")*$B$5+COUNTIF(D12:AH12,"M")*$D$5+COUNTIF(D12:AH12,"S")*$F$5</f>
        <v/>
      </c>
      <c r="AJ12" s="17">
        <f>IFERROR(C12/5*NETWORKDAYS(DATE($D$4,$B$4,1),EOMONTH(DATE($D$4,$B$4,1),0)),"")</f>
        <v/>
      </c>
      <c r="AK12" s="18">
        <f>IF(AND(AI12&lt;&gt;"",AJ12&lt;&gt;""),AI12-AJ12,"")</f>
        <v/>
      </c>
      <c r="AL12" s="19">
        <f>COUNTIF(D12:AH12,"U")</f>
        <v/>
      </c>
      <c r="AM12" s="19">
        <f>COUNTIF(D12:AH12,"K")</f>
        <v/>
      </c>
      <c r="AN12" s="19">
        <f>COUNTIF(D12:AH12,"FB")</f>
        <v/>
      </c>
    </row>
    <row r="13" ht="20" customHeight="1">
      <c r="A13" s="14" t="n">
        <v>5</v>
      </c>
      <c r="B13" s="15" t="n"/>
      <c r="C13" s="16" t="n"/>
      <c r="D13" s="14" t="n"/>
      <c r="E13" s="14" t="n"/>
      <c r="F13" s="14" t="n"/>
      <c r="G13" s="14" t="n"/>
      <c r="H13" s="14" t="n"/>
      <c r="I13" s="14" t="n"/>
      <c r="J13" s="14" t="n"/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7">
        <f>COUNTIF(D13:AH13,"F")*$B$5+COUNTIF(D13:AH13,"M")*$D$5+COUNTIF(D13:AH13,"S")*$F$5</f>
        <v/>
      </c>
      <c r="AJ13" s="17">
        <f>IFERROR(C13/5*NETWORKDAYS(DATE($D$4,$B$4,1),EOMONTH(DATE($D$4,$B$4,1),0)),"")</f>
        <v/>
      </c>
      <c r="AK13" s="18">
        <f>IF(AND(AI13&lt;&gt;"",AJ13&lt;&gt;""),AI13-AJ13,"")</f>
        <v/>
      </c>
      <c r="AL13" s="19">
        <f>COUNTIF(D13:AH13,"U")</f>
        <v/>
      </c>
      <c r="AM13" s="19">
        <f>COUNTIF(D13:AH13,"K")</f>
        <v/>
      </c>
      <c r="AN13" s="19">
        <f>COUNTIF(D13:AH13,"FB")</f>
        <v/>
      </c>
    </row>
    <row r="14" ht="20" customHeight="1">
      <c r="A14" s="20" t="n">
        <v>6</v>
      </c>
      <c r="B14" s="21" t="n"/>
      <c r="C14" s="22" t="n"/>
      <c r="D14" s="20" t="n"/>
      <c r="E14" s="20" t="n"/>
      <c r="F14" s="20" t="n"/>
      <c r="G14" s="20" t="n"/>
      <c r="H14" s="20" t="n"/>
      <c r="I14" s="20" t="n"/>
      <c r="J14" s="20" t="n"/>
      <c r="K14" s="20" t="n"/>
      <c r="L14" s="20" t="n"/>
      <c r="M14" s="20" t="n"/>
      <c r="N14" s="20" t="n"/>
      <c r="O14" s="20" t="n"/>
      <c r="P14" s="20" t="n"/>
      <c r="Q14" s="20" t="n"/>
      <c r="R14" s="20" t="n"/>
      <c r="S14" s="20" t="n"/>
      <c r="T14" s="20" t="n"/>
      <c r="U14" s="20" t="n"/>
      <c r="V14" s="20" t="n"/>
      <c r="W14" s="20" t="n"/>
      <c r="X14" s="20" t="n"/>
      <c r="Y14" s="20" t="n"/>
      <c r="Z14" s="20" t="n"/>
      <c r="AA14" s="20" t="n"/>
      <c r="AB14" s="20" t="n"/>
      <c r="AC14" s="20" t="n"/>
      <c r="AD14" s="20" t="n"/>
      <c r="AE14" s="20" t="n"/>
      <c r="AF14" s="20" t="n"/>
      <c r="AG14" s="20" t="n"/>
      <c r="AH14" s="20" t="n"/>
      <c r="AI14" s="17">
        <f>COUNTIF(D14:AH14,"F")*$B$5+COUNTIF(D14:AH14,"M")*$D$5+COUNTIF(D14:AH14,"S")*$F$5</f>
        <v/>
      </c>
      <c r="AJ14" s="17">
        <f>IFERROR(C14/5*NETWORKDAYS(DATE($D$4,$B$4,1),EOMONTH(DATE($D$4,$B$4,1),0)),"")</f>
        <v/>
      </c>
      <c r="AK14" s="18">
        <f>IF(AND(AI14&lt;&gt;"",AJ14&lt;&gt;""),AI14-AJ14,"")</f>
        <v/>
      </c>
      <c r="AL14" s="19">
        <f>COUNTIF(D14:AH14,"U")</f>
        <v/>
      </c>
      <c r="AM14" s="19">
        <f>COUNTIF(D14:AH14,"K")</f>
        <v/>
      </c>
      <c r="AN14" s="19">
        <f>COUNTIF(D14:AH14,"FB")</f>
        <v/>
      </c>
    </row>
    <row r="15" ht="20" customHeight="1">
      <c r="A15" s="14" t="n">
        <v>7</v>
      </c>
      <c r="B15" s="15" t="n"/>
      <c r="C15" s="16" t="n"/>
      <c r="D15" s="14" t="n"/>
      <c r="E15" s="14" t="n"/>
      <c r="F15" s="14" t="n"/>
      <c r="G15" s="14" t="n"/>
      <c r="H15" s="14" t="n"/>
      <c r="I15" s="14" t="n"/>
      <c r="J15" s="14" t="n"/>
      <c r="K15" s="14" t="n"/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7">
        <f>COUNTIF(D15:AH15,"F")*$B$5+COUNTIF(D15:AH15,"M")*$D$5+COUNTIF(D15:AH15,"S")*$F$5</f>
        <v/>
      </c>
      <c r="AJ15" s="17">
        <f>IFERROR(C15/5*NETWORKDAYS(DATE($D$4,$B$4,1),EOMONTH(DATE($D$4,$B$4,1),0)),"")</f>
        <v/>
      </c>
      <c r="AK15" s="18">
        <f>IF(AND(AI15&lt;&gt;"",AJ15&lt;&gt;""),AI15-AJ15,"")</f>
        <v/>
      </c>
      <c r="AL15" s="19">
        <f>COUNTIF(D15:AH15,"U")</f>
        <v/>
      </c>
      <c r="AM15" s="19">
        <f>COUNTIF(D15:AH15,"K")</f>
        <v/>
      </c>
      <c r="AN15" s="19">
        <f>COUNTIF(D15:AH15,"FB")</f>
        <v/>
      </c>
    </row>
    <row r="16" ht="20" customHeight="1">
      <c r="A16" s="20" t="n">
        <v>8</v>
      </c>
      <c r="B16" s="21" t="n"/>
      <c r="C16" s="22" t="n"/>
      <c r="D16" s="20" t="n"/>
      <c r="E16" s="20" t="n"/>
      <c r="F16" s="20" t="n"/>
      <c r="G16" s="20" t="n"/>
      <c r="H16" s="20" t="n"/>
      <c r="I16" s="20" t="n"/>
      <c r="J16" s="20" t="n"/>
      <c r="K16" s="20" t="n"/>
      <c r="L16" s="20" t="n"/>
      <c r="M16" s="20" t="n"/>
      <c r="N16" s="20" t="n"/>
      <c r="O16" s="20" t="n"/>
      <c r="P16" s="20" t="n"/>
      <c r="Q16" s="20" t="n"/>
      <c r="R16" s="20" t="n"/>
      <c r="S16" s="20" t="n"/>
      <c r="T16" s="20" t="n"/>
      <c r="U16" s="20" t="n"/>
      <c r="V16" s="20" t="n"/>
      <c r="W16" s="20" t="n"/>
      <c r="X16" s="20" t="n"/>
      <c r="Y16" s="20" t="n"/>
      <c r="Z16" s="20" t="n"/>
      <c r="AA16" s="20" t="n"/>
      <c r="AB16" s="20" t="n"/>
      <c r="AC16" s="20" t="n"/>
      <c r="AD16" s="20" t="n"/>
      <c r="AE16" s="20" t="n"/>
      <c r="AF16" s="20" t="n"/>
      <c r="AG16" s="20" t="n"/>
      <c r="AH16" s="20" t="n"/>
      <c r="AI16" s="17">
        <f>COUNTIF(D16:AH16,"F")*$B$5+COUNTIF(D16:AH16,"M")*$D$5+COUNTIF(D16:AH16,"S")*$F$5</f>
        <v/>
      </c>
      <c r="AJ16" s="17">
        <f>IFERROR(C16/5*NETWORKDAYS(DATE($D$4,$B$4,1),EOMONTH(DATE($D$4,$B$4,1),0)),"")</f>
        <v/>
      </c>
      <c r="AK16" s="18">
        <f>IF(AND(AI16&lt;&gt;"",AJ16&lt;&gt;""),AI16-AJ16,"")</f>
        <v/>
      </c>
      <c r="AL16" s="19">
        <f>COUNTIF(D16:AH16,"U")</f>
        <v/>
      </c>
      <c r="AM16" s="19">
        <f>COUNTIF(D16:AH16,"K")</f>
        <v/>
      </c>
      <c r="AN16" s="19">
        <f>COUNTIF(D16:AH16,"FB")</f>
        <v/>
      </c>
    </row>
    <row r="17" ht="20" customHeight="1">
      <c r="A17" s="14" t="n">
        <v>9</v>
      </c>
      <c r="B17" s="15" t="n"/>
      <c r="C17" s="16" t="n"/>
      <c r="D17" s="14" t="n"/>
      <c r="E17" s="14" t="n"/>
      <c r="F17" s="14" t="n"/>
      <c r="G17" s="14" t="n"/>
      <c r="H17" s="14" t="n"/>
      <c r="I17" s="14" t="n"/>
      <c r="J17" s="14" t="n"/>
      <c r="K17" s="14" t="n"/>
      <c r="L17" s="14" t="n"/>
      <c r="M17" s="14" t="n"/>
      <c r="N17" s="14" t="n"/>
      <c r="O17" s="14" t="n"/>
      <c r="P17" s="14" t="n"/>
      <c r="Q17" s="14" t="n"/>
      <c r="R17" s="14" t="n"/>
      <c r="S17" s="14" t="n"/>
      <c r="T17" s="14" t="n"/>
      <c r="U17" s="14" t="n"/>
      <c r="V17" s="14" t="n"/>
      <c r="W17" s="14" t="n"/>
      <c r="X17" s="14" t="n"/>
      <c r="Y17" s="14" t="n"/>
      <c r="Z17" s="14" t="n"/>
      <c r="AA17" s="14" t="n"/>
      <c r="AB17" s="14" t="n"/>
      <c r="AC17" s="14" t="n"/>
      <c r="AD17" s="14" t="n"/>
      <c r="AE17" s="14" t="n"/>
      <c r="AF17" s="14" t="n"/>
      <c r="AG17" s="14" t="n"/>
      <c r="AH17" s="14" t="n"/>
      <c r="AI17" s="17">
        <f>COUNTIF(D17:AH17,"F")*$B$5+COUNTIF(D17:AH17,"M")*$D$5+COUNTIF(D17:AH17,"S")*$F$5</f>
        <v/>
      </c>
      <c r="AJ17" s="17">
        <f>IFERROR(C17/5*NETWORKDAYS(DATE($D$4,$B$4,1),EOMONTH(DATE($D$4,$B$4,1),0)),"")</f>
        <v/>
      </c>
      <c r="AK17" s="18">
        <f>IF(AND(AI17&lt;&gt;"",AJ17&lt;&gt;""),AI17-AJ17,"")</f>
        <v/>
      </c>
      <c r="AL17" s="19">
        <f>COUNTIF(D17:AH17,"U")</f>
        <v/>
      </c>
      <c r="AM17" s="19">
        <f>COUNTIF(D17:AH17,"K")</f>
        <v/>
      </c>
      <c r="AN17" s="19">
        <f>COUNTIF(D17:AH17,"FB")</f>
        <v/>
      </c>
    </row>
    <row r="18" ht="20" customHeight="1">
      <c r="A18" s="20" t="n">
        <v>10</v>
      </c>
      <c r="B18" s="21" t="n"/>
      <c r="C18" s="22" t="n"/>
      <c r="D18" s="20" t="n"/>
      <c r="E18" s="20" t="n"/>
      <c r="F18" s="20" t="n"/>
      <c r="G18" s="20" t="n"/>
      <c r="H18" s="20" t="n"/>
      <c r="I18" s="20" t="n"/>
      <c r="J18" s="20" t="n"/>
      <c r="K18" s="20" t="n"/>
      <c r="L18" s="20" t="n"/>
      <c r="M18" s="20" t="n"/>
      <c r="N18" s="20" t="n"/>
      <c r="O18" s="20" t="n"/>
      <c r="P18" s="20" t="n"/>
      <c r="Q18" s="20" t="n"/>
      <c r="R18" s="20" t="n"/>
      <c r="S18" s="20" t="n"/>
      <c r="T18" s="20" t="n"/>
      <c r="U18" s="20" t="n"/>
      <c r="V18" s="20" t="n"/>
      <c r="W18" s="20" t="n"/>
      <c r="X18" s="20" t="n"/>
      <c r="Y18" s="20" t="n"/>
      <c r="Z18" s="20" t="n"/>
      <c r="AA18" s="20" t="n"/>
      <c r="AB18" s="20" t="n"/>
      <c r="AC18" s="20" t="n"/>
      <c r="AD18" s="20" t="n"/>
      <c r="AE18" s="20" t="n"/>
      <c r="AF18" s="20" t="n"/>
      <c r="AG18" s="20" t="n"/>
      <c r="AH18" s="20" t="n"/>
      <c r="AI18" s="17">
        <f>COUNTIF(D18:AH18,"F")*$B$5+COUNTIF(D18:AH18,"M")*$D$5+COUNTIF(D18:AH18,"S")*$F$5</f>
        <v/>
      </c>
      <c r="AJ18" s="17">
        <f>IFERROR(C18/5*NETWORKDAYS(DATE($D$4,$B$4,1),EOMONTH(DATE($D$4,$B$4,1),0)),"")</f>
        <v/>
      </c>
      <c r="AK18" s="18">
        <f>IF(AND(AI18&lt;&gt;"",AJ18&lt;&gt;""),AI18-AJ18,"")</f>
        <v/>
      </c>
      <c r="AL18" s="19">
        <f>COUNTIF(D18:AH18,"U")</f>
        <v/>
      </c>
      <c r="AM18" s="19">
        <f>COUNTIF(D18:AH18,"K")</f>
        <v/>
      </c>
      <c r="AN18" s="19">
        <f>COUNTIF(D18:AH18,"FB")</f>
        <v/>
      </c>
    </row>
    <row r="19" ht="20" customHeight="1">
      <c r="A19" s="14" t="n">
        <v>11</v>
      </c>
      <c r="B19" s="15" t="n"/>
      <c r="C19" s="16" t="n"/>
      <c r="D19" s="14" t="n"/>
      <c r="E19" s="14" t="n"/>
      <c r="F19" s="14" t="n"/>
      <c r="G19" s="14" t="n"/>
      <c r="H19" s="14" t="n"/>
      <c r="I19" s="14" t="n"/>
      <c r="J19" s="14" t="n"/>
      <c r="K19" s="14" t="n"/>
      <c r="L19" s="14" t="n"/>
      <c r="M19" s="14" t="n"/>
      <c r="N19" s="14" t="n"/>
      <c r="O19" s="14" t="n"/>
      <c r="P19" s="14" t="n"/>
      <c r="Q19" s="14" t="n"/>
      <c r="R19" s="14" t="n"/>
      <c r="S19" s="14" t="n"/>
      <c r="T19" s="14" t="n"/>
      <c r="U19" s="14" t="n"/>
      <c r="V19" s="14" t="n"/>
      <c r="W19" s="14" t="n"/>
      <c r="X19" s="14" t="n"/>
      <c r="Y19" s="14" t="n"/>
      <c r="Z19" s="14" t="n"/>
      <c r="AA19" s="14" t="n"/>
      <c r="AB19" s="14" t="n"/>
      <c r="AC19" s="14" t="n"/>
      <c r="AD19" s="14" t="n"/>
      <c r="AE19" s="14" t="n"/>
      <c r="AF19" s="14" t="n"/>
      <c r="AG19" s="14" t="n"/>
      <c r="AH19" s="14" t="n"/>
      <c r="AI19" s="17">
        <f>COUNTIF(D19:AH19,"F")*$B$5+COUNTIF(D19:AH19,"M")*$D$5+COUNTIF(D19:AH19,"S")*$F$5</f>
        <v/>
      </c>
      <c r="AJ19" s="17">
        <f>IFERROR(C19/5*NETWORKDAYS(DATE($D$4,$B$4,1),EOMONTH(DATE($D$4,$B$4,1),0)),"")</f>
        <v/>
      </c>
      <c r="AK19" s="18">
        <f>IF(AND(AI19&lt;&gt;"",AJ19&lt;&gt;""),AI19-AJ19,"")</f>
        <v/>
      </c>
      <c r="AL19" s="19">
        <f>COUNTIF(D19:AH19,"U")</f>
        <v/>
      </c>
      <c r="AM19" s="19">
        <f>COUNTIF(D19:AH19,"K")</f>
        <v/>
      </c>
      <c r="AN19" s="19">
        <f>COUNTIF(D19:AH19,"FB")</f>
        <v/>
      </c>
    </row>
    <row r="20" ht="20" customHeight="1">
      <c r="A20" s="20" t="n">
        <v>12</v>
      </c>
      <c r="B20" s="21" t="n"/>
      <c r="C20" s="22" t="n"/>
      <c r="D20" s="20" t="n"/>
      <c r="E20" s="20" t="n"/>
      <c r="F20" s="20" t="n"/>
      <c r="G20" s="20" t="n"/>
      <c r="H20" s="20" t="n"/>
      <c r="I20" s="20" t="n"/>
      <c r="J20" s="20" t="n"/>
      <c r="K20" s="20" t="n"/>
      <c r="L20" s="20" t="n"/>
      <c r="M20" s="20" t="n"/>
      <c r="N20" s="20" t="n"/>
      <c r="O20" s="20" t="n"/>
      <c r="P20" s="20" t="n"/>
      <c r="Q20" s="20" t="n"/>
      <c r="R20" s="20" t="n"/>
      <c r="S20" s="20" t="n"/>
      <c r="T20" s="20" t="n"/>
      <c r="U20" s="20" t="n"/>
      <c r="V20" s="20" t="n"/>
      <c r="W20" s="20" t="n"/>
      <c r="X20" s="20" t="n"/>
      <c r="Y20" s="20" t="n"/>
      <c r="Z20" s="20" t="n"/>
      <c r="AA20" s="20" t="n"/>
      <c r="AB20" s="20" t="n"/>
      <c r="AC20" s="20" t="n"/>
      <c r="AD20" s="20" t="n"/>
      <c r="AE20" s="20" t="n"/>
      <c r="AF20" s="20" t="n"/>
      <c r="AG20" s="20" t="n"/>
      <c r="AH20" s="20" t="n"/>
      <c r="AI20" s="17">
        <f>COUNTIF(D20:AH20,"F")*$B$5+COUNTIF(D20:AH20,"M")*$D$5+COUNTIF(D20:AH20,"S")*$F$5</f>
        <v/>
      </c>
      <c r="AJ20" s="17">
        <f>IFERROR(C20/5*NETWORKDAYS(DATE($D$4,$B$4,1),EOMONTH(DATE($D$4,$B$4,1),0)),"")</f>
        <v/>
      </c>
      <c r="AK20" s="18">
        <f>IF(AND(AI20&lt;&gt;"",AJ20&lt;&gt;""),AI20-AJ20,"")</f>
        <v/>
      </c>
      <c r="AL20" s="19">
        <f>COUNTIF(D20:AH20,"U")</f>
        <v/>
      </c>
      <c r="AM20" s="19">
        <f>COUNTIF(D20:AH20,"K")</f>
        <v/>
      </c>
      <c r="AN20" s="19">
        <f>COUNTIF(D20:AH20,"FB")</f>
        <v/>
      </c>
    </row>
    <row r="21" ht="20" customHeight="1">
      <c r="A21" s="14" t="n">
        <v>13</v>
      </c>
      <c r="B21" s="15" t="n"/>
      <c r="C21" s="16" t="n"/>
      <c r="D21" s="14" t="n"/>
      <c r="E21" s="14" t="n"/>
      <c r="F21" s="14" t="n"/>
      <c r="G21" s="14" t="n"/>
      <c r="H21" s="14" t="n"/>
      <c r="I21" s="14" t="n"/>
      <c r="J21" s="14" t="n"/>
      <c r="K21" s="14" t="n"/>
      <c r="L21" s="14" t="n"/>
      <c r="M21" s="14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14" t="n"/>
      <c r="W21" s="14" t="n"/>
      <c r="X21" s="14" t="n"/>
      <c r="Y21" s="14" t="n"/>
      <c r="Z21" s="14" t="n"/>
      <c r="AA21" s="14" t="n"/>
      <c r="AB21" s="14" t="n"/>
      <c r="AC21" s="14" t="n"/>
      <c r="AD21" s="14" t="n"/>
      <c r="AE21" s="14" t="n"/>
      <c r="AF21" s="14" t="n"/>
      <c r="AG21" s="14" t="n"/>
      <c r="AH21" s="14" t="n"/>
      <c r="AI21" s="17">
        <f>COUNTIF(D21:AH21,"F")*$B$5+COUNTIF(D21:AH21,"M")*$D$5+COUNTIF(D21:AH21,"S")*$F$5</f>
        <v/>
      </c>
      <c r="AJ21" s="17">
        <f>IFERROR(C21/5*NETWORKDAYS(DATE($D$4,$B$4,1),EOMONTH(DATE($D$4,$B$4,1),0)),"")</f>
        <v/>
      </c>
      <c r="AK21" s="18">
        <f>IF(AND(AI21&lt;&gt;"",AJ21&lt;&gt;""),AI21-AJ21,"")</f>
        <v/>
      </c>
      <c r="AL21" s="19">
        <f>COUNTIF(D21:AH21,"U")</f>
        <v/>
      </c>
      <c r="AM21" s="19">
        <f>COUNTIF(D21:AH21,"K")</f>
        <v/>
      </c>
      <c r="AN21" s="19">
        <f>COUNTIF(D21:AH21,"FB")</f>
        <v/>
      </c>
    </row>
    <row r="22" ht="20" customHeight="1">
      <c r="A22" s="20" t="n">
        <v>14</v>
      </c>
      <c r="B22" s="21" t="n"/>
      <c r="C22" s="22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  <c r="V22" s="20" t="n"/>
      <c r="W22" s="20" t="n"/>
      <c r="X22" s="20" t="n"/>
      <c r="Y22" s="20" t="n"/>
      <c r="Z22" s="20" t="n"/>
      <c r="AA22" s="20" t="n"/>
      <c r="AB22" s="20" t="n"/>
      <c r="AC22" s="20" t="n"/>
      <c r="AD22" s="20" t="n"/>
      <c r="AE22" s="20" t="n"/>
      <c r="AF22" s="20" t="n"/>
      <c r="AG22" s="20" t="n"/>
      <c r="AH22" s="20" t="n"/>
      <c r="AI22" s="17">
        <f>COUNTIF(D22:AH22,"F")*$B$5+COUNTIF(D22:AH22,"M")*$D$5+COUNTIF(D22:AH22,"S")*$F$5</f>
        <v/>
      </c>
      <c r="AJ22" s="17">
        <f>IFERROR(C22/5*NETWORKDAYS(DATE($D$4,$B$4,1),EOMONTH(DATE($D$4,$B$4,1),0)),"")</f>
        <v/>
      </c>
      <c r="AK22" s="18">
        <f>IF(AND(AI22&lt;&gt;"",AJ22&lt;&gt;""),AI22-AJ22,"")</f>
        <v/>
      </c>
      <c r="AL22" s="19">
        <f>COUNTIF(D22:AH22,"U")</f>
        <v/>
      </c>
      <c r="AM22" s="19">
        <f>COUNTIF(D22:AH22,"K")</f>
        <v/>
      </c>
      <c r="AN22" s="19">
        <f>COUNTIF(D22:AH22,"FB")</f>
        <v/>
      </c>
    </row>
    <row r="23" ht="20" customHeight="1">
      <c r="A23" s="14" t="n">
        <v>15</v>
      </c>
      <c r="B23" s="15" t="n"/>
      <c r="C23" s="16" t="n"/>
      <c r="D23" s="14" t="n"/>
      <c r="E23" s="14" t="n"/>
      <c r="F23" s="14" t="n"/>
      <c r="G23" s="14" t="n"/>
      <c r="H23" s="14" t="n"/>
      <c r="I23" s="14" t="n"/>
      <c r="J23" s="14" t="n"/>
      <c r="K23" s="14" t="n"/>
      <c r="L23" s="14" t="n"/>
      <c r="M23" s="14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14" t="n"/>
      <c r="W23" s="14" t="n"/>
      <c r="X23" s="14" t="n"/>
      <c r="Y23" s="14" t="n"/>
      <c r="Z23" s="14" t="n"/>
      <c r="AA23" s="14" t="n"/>
      <c r="AB23" s="14" t="n"/>
      <c r="AC23" s="14" t="n"/>
      <c r="AD23" s="14" t="n"/>
      <c r="AE23" s="14" t="n"/>
      <c r="AF23" s="14" t="n"/>
      <c r="AG23" s="14" t="n"/>
      <c r="AH23" s="14" t="n"/>
      <c r="AI23" s="17">
        <f>COUNTIF(D23:AH23,"F")*$B$5+COUNTIF(D23:AH23,"M")*$D$5+COUNTIF(D23:AH23,"S")*$F$5</f>
        <v/>
      </c>
      <c r="AJ23" s="17">
        <f>IFERROR(C23/5*NETWORKDAYS(DATE($D$4,$B$4,1),EOMONTH(DATE($D$4,$B$4,1),0)),"")</f>
        <v/>
      </c>
      <c r="AK23" s="18">
        <f>IF(AND(AI23&lt;&gt;"",AJ23&lt;&gt;""),AI23-AJ23,"")</f>
        <v/>
      </c>
      <c r="AL23" s="19">
        <f>COUNTIF(D23:AH23,"U")</f>
        <v/>
      </c>
      <c r="AM23" s="19">
        <f>COUNTIF(D23:AH23,"K")</f>
        <v/>
      </c>
      <c r="AN23" s="19">
        <f>COUNTIF(D23:AH23,"FB")</f>
        <v/>
      </c>
    </row>
    <row r="24" ht="8" customHeight="1"/>
    <row r="25" ht="22" customHeight="1">
      <c r="A25" s="23" t="inlineStr">
        <is>
          <t>Kinder anwesend (tägl.)</t>
        </is>
      </c>
      <c r="D25" s="24" t="n"/>
      <c r="E25" s="24" t="n"/>
      <c r="F25" s="24" t="n"/>
      <c r="G25" s="24" t="n"/>
      <c r="H25" s="24" t="n"/>
      <c r="I25" s="24" t="n"/>
      <c r="J25" s="24" t="n"/>
      <c r="K25" s="24" t="n"/>
      <c r="L25" s="24" t="n"/>
      <c r="M25" s="24" t="n"/>
      <c r="N25" s="24" t="n"/>
      <c r="O25" s="24" t="n"/>
      <c r="P25" s="24" t="n"/>
      <c r="Q25" s="24" t="n"/>
      <c r="R25" s="24" t="n"/>
      <c r="S25" s="24" t="n"/>
      <c r="T25" s="24" t="n"/>
      <c r="U25" s="24" t="n"/>
      <c r="V25" s="24" t="n"/>
      <c r="W25" s="24" t="n"/>
      <c r="X25" s="24" t="n"/>
      <c r="Y25" s="24" t="n"/>
      <c r="Z25" s="24" t="n"/>
      <c r="AA25" s="24" t="n"/>
      <c r="AB25" s="24" t="n"/>
      <c r="AC25" s="24" t="n"/>
      <c r="AD25" s="24" t="n"/>
      <c r="AE25" s="24" t="n"/>
      <c r="AF25" s="24" t="n"/>
      <c r="AG25" s="24" t="n"/>
      <c r="AH25" s="24" t="n"/>
      <c r="AI25" s="12" t="n"/>
      <c r="AJ25" s="12" t="n"/>
      <c r="AK25" s="12" t="n"/>
      <c r="AL25" s="12" t="n"/>
      <c r="AM25" s="12" t="n"/>
      <c r="AN25" s="12" t="n"/>
    </row>
    <row r="26" ht="22" customHeight="1">
      <c r="A26" s="25">
        <f>"Mindestbesetzung (1:"&amp;$F$4&amp;")"</f>
        <v/>
      </c>
      <c r="D26" s="26">
        <f>IF(AND(D25&lt;&gt;"",D8&lt;&gt;""),CEILING(D25/$F$4,1),"")</f>
        <v/>
      </c>
      <c r="E26" s="26">
        <f>IF(AND(E25&lt;&gt;"",E8&lt;&gt;""),CEILING(E25/$F$4,1),"")</f>
        <v/>
      </c>
      <c r="F26" s="26">
        <f>IF(AND(F25&lt;&gt;"",F8&lt;&gt;""),CEILING(F25/$F$4,1),"")</f>
        <v/>
      </c>
      <c r="G26" s="26">
        <f>IF(AND(G25&lt;&gt;"",G8&lt;&gt;""),CEILING(G25/$F$4,1),"")</f>
        <v/>
      </c>
      <c r="H26" s="26">
        <f>IF(AND(H25&lt;&gt;"",H8&lt;&gt;""),CEILING(H25/$F$4,1),"")</f>
        <v/>
      </c>
      <c r="I26" s="26">
        <f>IF(AND(I25&lt;&gt;"",I8&lt;&gt;""),CEILING(I25/$F$4,1),"")</f>
        <v/>
      </c>
      <c r="J26" s="26">
        <f>IF(AND(J25&lt;&gt;"",J8&lt;&gt;""),CEILING(J25/$F$4,1),"")</f>
        <v/>
      </c>
      <c r="K26" s="26">
        <f>IF(AND(K25&lt;&gt;"",K8&lt;&gt;""),CEILING(K25/$F$4,1),"")</f>
        <v/>
      </c>
      <c r="L26" s="26">
        <f>IF(AND(L25&lt;&gt;"",L8&lt;&gt;""),CEILING(L25/$F$4,1),"")</f>
        <v/>
      </c>
      <c r="M26" s="26">
        <f>IF(AND(M25&lt;&gt;"",M8&lt;&gt;""),CEILING(M25/$F$4,1),"")</f>
        <v/>
      </c>
      <c r="N26" s="26">
        <f>IF(AND(N25&lt;&gt;"",N8&lt;&gt;""),CEILING(N25/$F$4,1),"")</f>
        <v/>
      </c>
      <c r="O26" s="26">
        <f>IF(AND(O25&lt;&gt;"",O8&lt;&gt;""),CEILING(O25/$F$4,1),"")</f>
        <v/>
      </c>
      <c r="P26" s="26">
        <f>IF(AND(P25&lt;&gt;"",P8&lt;&gt;""),CEILING(P25/$F$4,1),"")</f>
        <v/>
      </c>
      <c r="Q26" s="26">
        <f>IF(AND(Q25&lt;&gt;"",Q8&lt;&gt;""),CEILING(Q25/$F$4,1),"")</f>
        <v/>
      </c>
      <c r="R26" s="26">
        <f>IF(AND(R25&lt;&gt;"",R8&lt;&gt;""),CEILING(R25/$F$4,1),"")</f>
        <v/>
      </c>
      <c r="S26" s="26">
        <f>IF(AND(S25&lt;&gt;"",S8&lt;&gt;""),CEILING(S25/$F$4,1),"")</f>
        <v/>
      </c>
      <c r="T26" s="26">
        <f>IF(AND(T25&lt;&gt;"",T8&lt;&gt;""),CEILING(T25/$F$4,1),"")</f>
        <v/>
      </c>
      <c r="U26" s="26">
        <f>IF(AND(U25&lt;&gt;"",U8&lt;&gt;""),CEILING(U25/$F$4,1),"")</f>
        <v/>
      </c>
      <c r="V26" s="26">
        <f>IF(AND(V25&lt;&gt;"",V8&lt;&gt;""),CEILING(V25/$F$4,1),"")</f>
        <v/>
      </c>
      <c r="W26" s="26">
        <f>IF(AND(W25&lt;&gt;"",W8&lt;&gt;""),CEILING(W25/$F$4,1),"")</f>
        <v/>
      </c>
      <c r="X26" s="26">
        <f>IF(AND(X25&lt;&gt;"",X8&lt;&gt;""),CEILING(X25/$F$4,1),"")</f>
        <v/>
      </c>
      <c r="Y26" s="26">
        <f>IF(AND(Y25&lt;&gt;"",Y8&lt;&gt;""),CEILING(Y25/$F$4,1),"")</f>
        <v/>
      </c>
      <c r="Z26" s="26">
        <f>IF(AND(Z25&lt;&gt;"",Z8&lt;&gt;""),CEILING(Z25/$F$4,1),"")</f>
        <v/>
      </c>
      <c r="AA26" s="26">
        <f>IF(AND(AA25&lt;&gt;"",AA8&lt;&gt;""),CEILING(AA25/$F$4,1),"")</f>
        <v/>
      </c>
      <c r="AB26" s="26">
        <f>IF(AND(AB25&lt;&gt;"",AB8&lt;&gt;""),CEILING(AB25/$F$4,1),"")</f>
        <v/>
      </c>
      <c r="AC26" s="26">
        <f>IF(AND(AC25&lt;&gt;"",AC8&lt;&gt;""),CEILING(AC25/$F$4,1),"")</f>
        <v/>
      </c>
      <c r="AD26" s="26">
        <f>IF(AND(AD25&lt;&gt;"",AD8&lt;&gt;""),CEILING(AD25/$F$4,1),"")</f>
        <v/>
      </c>
      <c r="AE26" s="26">
        <f>IF(AND(AE25&lt;&gt;"",AE8&lt;&gt;""),CEILING(AE25/$F$4,1),"")</f>
        <v/>
      </c>
      <c r="AF26" s="26">
        <f>IF(AND(AF25&lt;&gt;"",AF8&lt;&gt;""),CEILING(AF25/$F$4,1),"")</f>
        <v/>
      </c>
      <c r="AG26" s="26">
        <f>IF(AND(AG25&lt;&gt;"",AG8&lt;&gt;""),CEILING(AG25/$F$4,1),"")</f>
        <v/>
      </c>
      <c r="AH26" s="26">
        <f>IF(AND(AH25&lt;&gt;"",AH8&lt;&gt;""),CEILING(AH25/$F$4,1),"")</f>
        <v/>
      </c>
      <c r="AI26" s="12" t="n"/>
      <c r="AJ26" s="12" t="n"/>
      <c r="AK26" s="12" t="n"/>
      <c r="AL26" s="12" t="n"/>
      <c r="AM26" s="12" t="n"/>
      <c r="AN26" s="12" t="n"/>
    </row>
    <row r="27" ht="22" customHeight="1">
      <c r="A27" s="23" t="inlineStr">
        <is>
          <t>Fachkräfte anwesend</t>
        </is>
      </c>
      <c r="D27" s="27">
        <f>IF(D8&lt;&gt;"",COUNTIF(D9:D23,"F")+COUNTIF(D9:D23,"M")+COUNTIF(D9:D23,"S"),"")</f>
        <v/>
      </c>
      <c r="E27" s="27">
        <f>IF(E8&lt;&gt;"",COUNTIF(E9:E23,"F")+COUNTIF(E9:E23,"M")+COUNTIF(E9:E23,"S"),"")</f>
        <v/>
      </c>
      <c r="F27" s="27">
        <f>IF(F8&lt;&gt;"",COUNTIF(F9:F23,"F")+COUNTIF(F9:F23,"M")+COUNTIF(F9:F23,"S"),"")</f>
        <v/>
      </c>
      <c r="G27" s="27">
        <f>IF(G8&lt;&gt;"",COUNTIF(G9:G23,"F")+COUNTIF(G9:G23,"M")+COUNTIF(G9:G23,"S"),"")</f>
        <v/>
      </c>
      <c r="H27" s="27">
        <f>IF(H8&lt;&gt;"",COUNTIF(H9:H23,"F")+COUNTIF(H9:H23,"M")+COUNTIF(H9:H23,"S"),"")</f>
        <v/>
      </c>
      <c r="I27" s="27">
        <f>IF(I8&lt;&gt;"",COUNTIF(I9:I23,"F")+COUNTIF(I9:I23,"M")+COUNTIF(I9:I23,"S"),"")</f>
        <v/>
      </c>
      <c r="J27" s="27">
        <f>IF(J8&lt;&gt;"",COUNTIF(J9:J23,"F")+COUNTIF(J9:J23,"M")+COUNTIF(J9:J23,"S"),"")</f>
        <v/>
      </c>
      <c r="K27" s="27">
        <f>IF(K8&lt;&gt;"",COUNTIF(K9:K23,"F")+COUNTIF(K9:K23,"M")+COUNTIF(K9:K23,"S"),"")</f>
        <v/>
      </c>
      <c r="L27" s="27">
        <f>IF(L8&lt;&gt;"",COUNTIF(L9:L23,"F")+COUNTIF(L9:L23,"M")+COUNTIF(L9:L23,"S"),"")</f>
        <v/>
      </c>
      <c r="M27" s="27">
        <f>IF(M8&lt;&gt;"",COUNTIF(M9:M23,"F")+COUNTIF(M9:M23,"M")+COUNTIF(M9:M23,"S"),"")</f>
        <v/>
      </c>
      <c r="N27" s="27">
        <f>IF(N8&lt;&gt;"",COUNTIF(N9:N23,"F")+COUNTIF(N9:N23,"M")+COUNTIF(N9:N23,"S"),"")</f>
        <v/>
      </c>
      <c r="O27" s="27">
        <f>IF(O8&lt;&gt;"",COUNTIF(O9:O23,"F")+COUNTIF(O9:O23,"M")+COUNTIF(O9:O23,"S"),"")</f>
        <v/>
      </c>
      <c r="P27" s="27">
        <f>IF(P8&lt;&gt;"",COUNTIF(P9:P23,"F")+COUNTIF(P9:P23,"M")+COUNTIF(P9:P23,"S"),"")</f>
        <v/>
      </c>
      <c r="Q27" s="27">
        <f>IF(Q8&lt;&gt;"",COUNTIF(Q9:Q23,"F")+COUNTIF(Q9:Q23,"M")+COUNTIF(Q9:Q23,"S"),"")</f>
        <v/>
      </c>
      <c r="R27" s="27">
        <f>IF(R8&lt;&gt;"",COUNTIF(R9:R23,"F")+COUNTIF(R9:R23,"M")+COUNTIF(R9:R23,"S"),"")</f>
        <v/>
      </c>
      <c r="S27" s="27">
        <f>IF(S8&lt;&gt;"",COUNTIF(S9:S23,"F")+COUNTIF(S9:S23,"M")+COUNTIF(S9:S23,"S"),"")</f>
        <v/>
      </c>
      <c r="T27" s="27">
        <f>IF(T8&lt;&gt;"",COUNTIF(T9:T23,"F")+COUNTIF(T9:T23,"M")+COUNTIF(T9:T23,"S"),"")</f>
        <v/>
      </c>
      <c r="U27" s="27">
        <f>IF(U8&lt;&gt;"",COUNTIF(U9:U23,"F")+COUNTIF(U9:U23,"M")+COUNTIF(U9:U23,"S"),"")</f>
        <v/>
      </c>
      <c r="V27" s="27">
        <f>IF(V8&lt;&gt;"",COUNTIF(V9:V23,"F")+COUNTIF(V9:V23,"M")+COUNTIF(V9:V23,"S"),"")</f>
        <v/>
      </c>
      <c r="W27" s="27">
        <f>IF(W8&lt;&gt;"",COUNTIF(W9:W23,"F")+COUNTIF(W9:W23,"M")+COUNTIF(W9:W23,"S"),"")</f>
        <v/>
      </c>
      <c r="X27" s="27">
        <f>IF(X8&lt;&gt;"",COUNTIF(X9:X23,"F")+COUNTIF(X9:X23,"M")+COUNTIF(X9:X23,"S"),"")</f>
        <v/>
      </c>
      <c r="Y27" s="27">
        <f>IF(Y8&lt;&gt;"",COUNTIF(Y9:Y23,"F")+COUNTIF(Y9:Y23,"M")+COUNTIF(Y9:Y23,"S"),"")</f>
        <v/>
      </c>
      <c r="Z27" s="27">
        <f>IF(Z8&lt;&gt;"",COUNTIF(Z9:Z23,"F")+COUNTIF(Z9:Z23,"M")+COUNTIF(Z9:Z23,"S"),"")</f>
        <v/>
      </c>
      <c r="AA27" s="27">
        <f>IF(AA8&lt;&gt;"",COUNTIF(AA9:AA23,"F")+COUNTIF(AA9:AA23,"M")+COUNTIF(AA9:AA23,"S"),"")</f>
        <v/>
      </c>
      <c r="AB27" s="27">
        <f>IF(AB8&lt;&gt;"",COUNTIF(AB9:AB23,"F")+COUNTIF(AB9:AB23,"M")+COUNTIF(AB9:AB23,"S"),"")</f>
        <v/>
      </c>
      <c r="AC27" s="27">
        <f>IF(AC8&lt;&gt;"",COUNTIF(AC9:AC23,"F")+COUNTIF(AC9:AC23,"M")+COUNTIF(AC9:AC23,"S"),"")</f>
        <v/>
      </c>
      <c r="AD27" s="27">
        <f>IF(AD8&lt;&gt;"",COUNTIF(AD9:AD23,"F")+COUNTIF(AD9:AD23,"M")+COUNTIF(AD9:AD23,"S"),"")</f>
        <v/>
      </c>
      <c r="AE27" s="27">
        <f>IF(AE8&lt;&gt;"",COUNTIF(AE9:AE23,"F")+COUNTIF(AE9:AE23,"M")+COUNTIF(AE9:AE23,"S"),"")</f>
        <v/>
      </c>
      <c r="AF27" s="27">
        <f>IF(AF8&lt;&gt;"",COUNTIF(AF9:AF23,"F")+COUNTIF(AF9:AF23,"M")+COUNTIF(AF9:AF23,"S"),"")</f>
        <v/>
      </c>
      <c r="AG27" s="27">
        <f>IF(AG8&lt;&gt;"",COUNTIF(AG9:AG23,"F")+COUNTIF(AG9:AG23,"M")+COUNTIF(AG9:AG23,"S"),"")</f>
        <v/>
      </c>
      <c r="AH27" s="27">
        <f>IF(AH8&lt;&gt;"",COUNTIF(AH9:AH23,"F")+COUNTIF(AH9:AH23,"M")+COUNTIF(AH9:AH23,"S"),"")</f>
        <v/>
      </c>
      <c r="AI27" s="12" t="n"/>
      <c r="AJ27" s="12" t="n"/>
      <c r="AK27" s="12" t="n"/>
      <c r="AL27" s="12" t="n"/>
      <c r="AM27" s="12" t="n"/>
      <c r="AN27" s="12" t="n"/>
    </row>
    <row r="28" ht="22" customHeight="1">
      <c r="A28" s="28" t="inlineStr">
        <is>
          <t>Personalschlüssel-Status</t>
        </is>
      </c>
      <c r="D28" s="29">
        <f>IF(AND(D26&lt;&gt;"",D27&lt;&gt;""),IF(D27&gt;=D26,"✓","⚠"),"")</f>
        <v/>
      </c>
      <c r="E28" s="29">
        <f>IF(AND(E26&lt;&gt;"",E27&lt;&gt;""),IF(E27&gt;=E26,"✓","⚠"),"")</f>
        <v/>
      </c>
      <c r="F28" s="29">
        <f>IF(AND(F26&lt;&gt;"",F27&lt;&gt;""),IF(F27&gt;=F26,"✓","⚠"),"")</f>
        <v/>
      </c>
      <c r="G28" s="29">
        <f>IF(AND(G26&lt;&gt;"",G27&lt;&gt;""),IF(G27&gt;=G26,"✓","⚠"),"")</f>
        <v/>
      </c>
      <c r="H28" s="29">
        <f>IF(AND(H26&lt;&gt;"",H27&lt;&gt;""),IF(H27&gt;=H26,"✓","⚠"),"")</f>
        <v/>
      </c>
      <c r="I28" s="29">
        <f>IF(AND(I26&lt;&gt;"",I27&lt;&gt;""),IF(I27&gt;=I26,"✓","⚠"),"")</f>
        <v/>
      </c>
      <c r="J28" s="29">
        <f>IF(AND(J26&lt;&gt;"",J27&lt;&gt;""),IF(J27&gt;=J26,"✓","⚠"),"")</f>
        <v/>
      </c>
      <c r="K28" s="29">
        <f>IF(AND(K26&lt;&gt;"",K27&lt;&gt;""),IF(K27&gt;=K26,"✓","⚠"),"")</f>
        <v/>
      </c>
      <c r="L28" s="29">
        <f>IF(AND(L26&lt;&gt;"",L27&lt;&gt;""),IF(L27&gt;=L26,"✓","⚠"),"")</f>
        <v/>
      </c>
      <c r="M28" s="29">
        <f>IF(AND(M26&lt;&gt;"",M27&lt;&gt;""),IF(M27&gt;=M26,"✓","⚠"),"")</f>
        <v/>
      </c>
      <c r="N28" s="29">
        <f>IF(AND(N26&lt;&gt;"",N27&lt;&gt;""),IF(N27&gt;=N26,"✓","⚠"),"")</f>
        <v/>
      </c>
      <c r="O28" s="29">
        <f>IF(AND(O26&lt;&gt;"",O27&lt;&gt;""),IF(O27&gt;=O26,"✓","⚠"),"")</f>
        <v/>
      </c>
      <c r="P28" s="29">
        <f>IF(AND(P26&lt;&gt;"",P27&lt;&gt;""),IF(P27&gt;=P26,"✓","⚠"),"")</f>
        <v/>
      </c>
      <c r="Q28" s="29">
        <f>IF(AND(Q26&lt;&gt;"",Q27&lt;&gt;""),IF(Q27&gt;=Q26,"✓","⚠"),"")</f>
        <v/>
      </c>
      <c r="R28" s="29">
        <f>IF(AND(R26&lt;&gt;"",R27&lt;&gt;""),IF(R27&gt;=R26,"✓","⚠"),"")</f>
        <v/>
      </c>
      <c r="S28" s="29">
        <f>IF(AND(S26&lt;&gt;"",S27&lt;&gt;""),IF(S27&gt;=S26,"✓","⚠"),"")</f>
        <v/>
      </c>
      <c r="T28" s="29">
        <f>IF(AND(T26&lt;&gt;"",T27&lt;&gt;""),IF(T27&gt;=T26,"✓","⚠"),"")</f>
        <v/>
      </c>
      <c r="U28" s="29">
        <f>IF(AND(U26&lt;&gt;"",U27&lt;&gt;""),IF(U27&gt;=U26,"✓","⚠"),"")</f>
        <v/>
      </c>
      <c r="V28" s="29">
        <f>IF(AND(V26&lt;&gt;"",V27&lt;&gt;""),IF(V27&gt;=V26,"✓","⚠"),"")</f>
        <v/>
      </c>
      <c r="W28" s="29">
        <f>IF(AND(W26&lt;&gt;"",W27&lt;&gt;""),IF(W27&gt;=W26,"✓","⚠"),"")</f>
        <v/>
      </c>
      <c r="X28" s="29">
        <f>IF(AND(X26&lt;&gt;"",X27&lt;&gt;""),IF(X27&gt;=X26,"✓","⚠"),"")</f>
        <v/>
      </c>
      <c r="Y28" s="29">
        <f>IF(AND(Y26&lt;&gt;"",Y27&lt;&gt;""),IF(Y27&gt;=Y26,"✓","⚠"),"")</f>
        <v/>
      </c>
      <c r="Z28" s="29">
        <f>IF(AND(Z26&lt;&gt;"",Z27&lt;&gt;""),IF(Z27&gt;=Z26,"✓","⚠"),"")</f>
        <v/>
      </c>
      <c r="AA28" s="29">
        <f>IF(AND(AA26&lt;&gt;"",AA27&lt;&gt;""),IF(AA27&gt;=AA26,"✓","⚠"),"")</f>
        <v/>
      </c>
      <c r="AB28" s="29">
        <f>IF(AND(AB26&lt;&gt;"",AB27&lt;&gt;""),IF(AB27&gt;=AB26,"✓","⚠"),"")</f>
        <v/>
      </c>
      <c r="AC28" s="29">
        <f>IF(AND(AC26&lt;&gt;"",AC27&lt;&gt;""),IF(AC27&gt;=AC26,"✓","⚠"),"")</f>
        <v/>
      </c>
      <c r="AD28" s="29">
        <f>IF(AND(AD26&lt;&gt;"",AD27&lt;&gt;""),IF(AD27&gt;=AD26,"✓","⚠"),"")</f>
        <v/>
      </c>
      <c r="AE28" s="29">
        <f>IF(AND(AE26&lt;&gt;"",AE27&lt;&gt;""),IF(AE27&gt;=AE26,"✓","⚠"),"")</f>
        <v/>
      </c>
      <c r="AF28" s="29">
        <f>IF(AND(AF26&lt;&gt;"",AF27&lt;&gt;""),IF(AF27&gt;=AF26,"✓","⚠"),"")</f>
        <v/>
      </c>
      <c r="AG28" s="29">
        <f>IF(AND(AG26&lt;&gt;"",AG27&lt;&gt;""),IF(AG27&gt;=AG26,"✓","⚠"),"")</f>
        <v/>
      </c>
      <c r="AH28" s="29">
        <f>IF(AND(AH26&lt;&gt;"",AH27&lt;&gt;""),IF(AH27&gt;=AH26,"✓","⚠"),"")</f>
        <v/>
      </c>
      <c r="AI28" s="30" t="n"/>
      <c r="AJ28" s="30" t="n"/>
      <c r="AK28" s="30" t="n"/>
      <c r="AL28" s="30" t="n"/>
      <c r="AM28" s="30" t="n"/>
      <c r="AN28" s="30" t="n"/>
    </row>
    <row r="29" ht="8" customHeight="1"/>
    <row r="30" ht="18" customHeight="1">
      <c r="A30" s="3" t="inlineStr">
        <is>
          <t>Unterschrift Einrichtungsleitung:</t>
        </is>
      </c>
      <c r="F30" s="3" t="inlineStr">
        <is>
          <t>Datum / Ort:</t>
        </is>
      </c>
    </row>
    <row r="31" ht="28" customHeight="1">
      <c r="A31" s="31" t="n"/>
      <c r="F31" s="31" t="n"/>
    </row>
    <row r="33" ht="16" customHeight="1">
      <c r="A33" s="32" t="inlineStr">
        <is>
          <t>Vorlage erstellt von Kigana · www.kigana.com  ·  Rechtliche Grundlage: ArbZG §3 / §16 · TVöD-SuE §6 · Personalschlüssel je Landesrecht</t>
        </is>
      </c>
    </row>
  </sheetData>
  <mergeCells count="17">
    <mergeCell ref="A25:C25"/>
    <mergeCell ref="A6:AN6"/>
    <mergeCell ref="B3:D3"/>
    <mergeCell ref="A28:C28"/>
    <mergeCell ref="A31:D31"/>
    <mergeCell ref="F31:I31"/>
    <mergeCell ref="A2:AN2"/>
    <mergeCell ref="A30:D30"/>
    <mergeCell ref="G4:M4"/>
    <mergeCell ref="F30:I30"/>
    <mergeCell ref="A27:C27"/>
    <mergeCell ref="H5:I5"/>
    <mergeCell ref="A33:AN33"/>
    <mergeCell ref="F3:H3"/>
    <mergeCell ref="J5:M5"/>
    <mergeCell ref="A26:C26"/>
    <mergeCell ref="A1:AN1"/>
  </mergeCells>
  <conditionalFormatting sqref="D7:AH28">
    <cfRule type="expression" priority="1" dxfId="0">
      <formula>=MONTH(DATE($D$4,$B$4,D$7))&lt;&gt;$B$4</formula>
    </cfRule>
    <cfRule type="expression" priority="6" dxfId="1">
      <formula>=WEEKDAY(DATE($D$4,$B$4,D$7),2)&gt;=6</formula>
    </cfRule>
  </conditionalFormatting>
  <conditionalFormatting sqref="D9:AH23">
    <cfRule type="expression" priority="2" dxfId="2">
      <formula>=D9="K"</formula>
    </cfRule>
    <cfRule type="expression" priority="3" dxfId="3">
      <formula>=D9="U"</formula>
    </cfRule>
    <cfRule type="expression" priority="4" dxfId="4">
      <formula>=D9="FB"</formula>
    </cfRule>
    <cfRule type="expression" priority="5" dxfId="5">
      <formula>=OR(D9="F",D9="M",D9="S")</formula>
    </cfRule>
  </conditionalFormatting>
  <conditionalFormatting sqref="D28:AH28">
    <cfRule type="expression" priority="7" dxfId="6">
      <formula>=D28="✓"</formula>
    </cfRule>
    <cfRule type="expression" priority="8" dxfId="7">
      <formula>=D28="⚠"</formula>
    </cfRule>
  </conditionalFormatting>
  <conditionalFormatting sqref="AK9:AK23">
    <cfRule type="cellIs" priority="9" operator="greaterThan" dxfId="5">
      <formula>0</formula>
    </cfRule>
    <cfRule type="cellIs" priority="10" operator="lessThan" dxfId="2">
      <formula>0</formula>
    </cfRule>
  </conditionalFormatting>
  <dataValidations count="3">
    <dataValidation sqref="B4" showDropDown="0" showInputMessage="0" showErrorMessage="1" allowBlank="0" errorTitle="Ungültig" error="Bitte 1–12 eingeben." type="whole" operator="between">
      <formula1>1</formula1>
      <formula2>12</formula2>
    </dataValidation>
    <dataValidation sqref="D4" showDropDown="0" showInputMessage="0" showErrorMessage="0" allowBlank="0" type="whole" operator="between">
      <formula1>2020</formula1>
      <formula2>2040</formula2>
    </dataValidation>
    <dataValidation sqref="D9:AH23" showDropDown="0" showInputMessage="0" showErrorMessage="0" allowBlank="1" type="list">
      <formula1>"F,M,S,U,K,FB,FT"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AN33"/>
  <sheetViews>
    <sheetView workbookViewId="0">
      <pane xSplit="3" ySplit="8" topLeftCell="D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2" customWidth="1" min="2" max="2"/>
    <col width="8" customWidth="1" min="3" max="3"/>
    <col width="4" customWidth="1" min="4" max="4"/>
    <col width="4" customWidth="1" min="5" max="5"/>
    <col width="4" customWidth="1" min="6" max="6"/>
    <col width="4" customWidth="1" min="7" max="7"/>
    <col width="4" customWidth="1" min="8" max="8"/>
    <col width="4" customWidth="1" min="9" max="9"/>
    <col width="4" customWidth="1" min="10" max="10"/>
    <col width="4" customWidth="1" min="11" max="11"/>
    <col width="4" customWidth="1" min="12" max="12"/>
    <col width="4" customWidth="1" min="13" max="13"/>
    <col width="4" customWidth="1" min="14" max="14"/>
    <col width="4" customWidth="1" min="15" max="15"/>
    <col width="4" customWidth="1" min="16" max="16"/>
    <col width="4" customWidth="1" min="17" max="17"/>
    <col width="4" customWidth="1" min="18" max="18"/>
    <col width="4" customWidth="1" min="19" max="19"/>
    <col width="4" customWidth="1" min="20" max="20"/>
    <col width="4" customWidth="1" min="21" max="21"/>
    <col width="4" customWidth="1" min="22" max="22"/>
    <col width="4" customWidth="1" min="23" max="23"/>
    <col width="4" customWidth="1" min="24" max="24"/>
    <col width="4" customWidth="1" min="25" max="25"/>
    <col width="4" customWidth="1" min="26" max="26"/>
    <col width="4" customWidth="1" min="27" max="27"/>
    <col width="4" customWidth="1" min="28" max="28"/>
    <col width="4" customWidth="1" min="29" max="29"/>
    <col width="4" customWidth="1" min="30" max="30"/>
    <col width="4" customWidth="1" min="31" max="31"/>
    <col width="4" customWidth="1" min="32" max="32"/>
    <col width="4" customWidth="1" min="33" max="33"/>
    <col width="4" customWidth="1" min="34" max="34"/>
    <col width="8" customWidth="1" min="35" max="35"/>
    <col width="8" customWidth="1" min="36" max="36"/>
    <col width="8" customWidth="1" min="37" max="37"/>
    <col width="5" customWidth="1" min="38" max="38"/>
    <col width="5" customWidth="1" min="39" max="39"/>
    <col width="5" customWidth="1" min="40" max="40"/>
  </cols>
  <sheetData>
    <row r="1" ht="38" customHeight="1">
      <c r="A1" s="1" t="inlineStr">
        <is>
          <t>KIGANA — Dienstplan-Vorlage für Kitas</t>
        </is>
      </c>
    </row>
    <row r="2" ht="18" customHeight="1">
      <c r="A2" s="2" t="inlineStr">
        <is>
          <t>www.kigana.com  ·  Kostenlose Vorlage — Monatsdienstplan</t>
        </is>
      </c>
    </row>
    <row r="3" ht="22" customHeight="1">
      <c r="A3" s="3" t="inlineStr">
        <is>
          <t>Einrichtung:</t>
        </is>
      </c>
      <c r="B3" s="4" t="inlineStr">
        <is>
          <t>[Name der Einrichtung]</t>
        </is>
      </c>
      <c r="E3" s="3" t="inlineStr">
        <is>
          <t>Gruppe:</t>
        </is>
      </c>
      <c r="F3" s="5" t="inlineStr">
        <is>
          <t>Gruppe 2</t>
        </is>
      </c>
    </row>
    <row r="4" ht="22" customHeight="1">
      <c r="A4" s="3" t="inlineStr">
        <is>
          <t>Monat:</t>
        </is>
      </c>
      <c r="B4" s="6" t="n">
        <v>4</v>
      </c>
      <c r="C4" s="3" t="inlineStr">
        <is>
          <t>Jahr:</t>
        </is>
      </c>
      <c r="D4" s="6" t="n">
        <v>2026</v>
      </c>
      <c r="E4" s="3" t="inlineStr">
        <is>
          <t>Personalschlüssel 1 :</t>
        </is>
      </c>
      <c r="F4" s="6" t="n">
        <v>7</v>
      </c>
      <c r="G4" s="7" t="inlineStr">
        <is>
          <t>(Kinder pro Fachkraft — je nach Bundesland und Altersgruppe anpassen)</t>
        </is>
      </c>
    </row>
    <row r="5" ht="22" customHeight="1">
      <c r="A5" s="3" t="inlineStr">
        <is>
          <t>Frühschicht (F):</t>
        </is>
      </c>
      <c r="B5" s="6" t="n">
        <v>8</v>
      </c>
      <c r="C5" s="8" t="inlineStr">
        <is>
          <t>h   Mittelschicht (M):</t>
        </is>
      </c>
      <c r="D5" s="6" t="n">
        <v>8</v>
      </c>
      <c r="E5" s="8" t="inlineStr">
        <is>
          <t>h   Spätschicht (S):</t>
        </is>
      </c>
      <c r="F5" s="6" t="n">
        <v>8</v>
      </c>
      <c r="G5" s="8" t="inlineStr">
        <is>
          <t>h   Soll-Std./Woche (Vollzeit TVöD-SuE West):</t>
        </is>
      </c>
      <c r="H5" s="6" t="n">
        <v>39</v>
      </c>
      <c r="J5" s="7" t="inlineStr">
        <is>
          <t>h  (Ost: 40 h — bei Teilzeit anteilig in Spalte C eintragen)</t>
        </is>
      </c>
    </row>
    <row r="6" ht="40" customHeight="1">
      <c r="A6" s="9" t="inlineStr">
        <is>
          <t>ℹ  Schichtcodes:  F = Frühdienst  ·  M = Mitteldienst  ·  S = Spätdienst  ·  U = Urlaub  ·  K = Krank  ·  FB = Fortbildung  ·  FT = Feiertag  ·  (leer) = frei         Soll-Std./Woche in Spalte C eintragen (z. B. 39 = Vollzeit, 19,5 = 50 %). Personalschlüssel in F4 anpassen. Für weitere Gruppen: Blatt duplizieren und umbenennen.</t>
        </is>
      </c>
    </row>
    <row r="7" ht="22" customHeight="1">
      <c r="A7" s="10" t="inlineStr">
        <is>
          <t>Nr.</t>
        </is>
      </c>
      <c r="B7" s="10" t="inlineStr">
        <is>
          <t>Mitarbeiter/in</t>
        </is>
      </c>
      <c r="C7" s="10" t="inlineStr">
        <is>
          <t>Std./
Woche</t>
        </is>
      </c>
      <c r="D7" s="10" t="n">
        <v>1</v>
      </c>
      <c r="E7" s="10" t="n">
        <v>2</v>
      </c>
      <c r="F7" s="10" t="n">
        <v>3</v>
      </c>
      <c r="G7" s="10" t="n">
        <v>4</v>
      </c>
      <c r="H7" s="10" t="n">
        <v>5</v>
      </c>
      <c r="I7" s="10" t="n">
        <v>6</v>
      </c>
      <c r="J7" s="10" t="n">
        <v>7</v>
      </c>
      <c r="K7" s="10" t="n">
        <v>8</v>
      </c>
      <c r="L7" s="10" t="n">
        <v>9</v>
      </c>
      <c r="M7" s="10" t="n">
        <v>10</v>
      </c>
      <c r="N7" s="10" t="n">
        <v>11</v>
      </c>
      <c r="O7" s="10" t="n">
        <v>12</v>
      </c>
      <c r="P7" s="10" t="n">
        <v>13</v>
      </c>
      <c r="Q7" s="10" t="n">
        <v>14</v>
      </c>
      <c r="R7" s="10" t="n">
        <v>15</v>
      </c>
      <c r="S7" s="10" t="n">
        <v>16</v>
      </c>
      <c r="T7" s="10" t="n">
        <v>17</v>
      </c>
      <c r="U7" s="10" t="n">
        <v>18</v>
      </c>
      <c r="V7" s="10" t="n">
        <v>19</v>
      </c>
      <c r="W7" s="10" t="n">
        <v>20</v>
      </c>
      <c r="X7" s="10" t="n">
        <v>21</v>
      </c>
      <c r="Y7" s="10" t="n">
        <v>22</v>
      </c>
      <c r="Z7" s="10" t="n">
        <v>23</v>
      </c>
      <c r="AA7" s="10" t="n">
        <v>24</v>
      </c>
      <c r="AB7" s="10" t="n">
        <v>25</v>
      </c>
      <c r="AC7" s="10" t="n">
        <v>26</v>
      </c>
      <c r="AD7" s="10" t="n">
        <v>27</v>
      </c>
      <c r="AE7" s="10" t="n">
        <v>28</v>
      </c>
      <c r="AF7" s="10" t="n">
        <v>29</v>
      </c>
      <c r="AG7" s="10" t="n">
        <v>30</v>
      </c>
      <c r="AH7" s="10" t="n">
        <v>31</v>
      </c>
      <c r="AI7" s="11" t="inlineStr">
        <is>
          <t>Ist
Std.</t>
        </is>
      </c>
      <c r="AJ7" s="11" t="inlineStr">
        <is>
          <t>Soll
Std.</t>
        </is>
      </c>
      <c r="AK7" s="11" t="inlineStr">
        <is>
          <t>Saldo</t>
        </is>
      </c>
      <c r="AL7" s="11" t="inlineStr">
        <is>
          <t>U</t>
        </is>
      </c>
      <c r="AM7" s="11" t="inlineStr">
        <is>
          <t>K</t>
        </is>
      </c>
      <c r="AN7" s="11" t="inlineStr">
        <is>
          <t>FB</t>
        </is>
      </c>
    </row>
    <row r="8" ht="16" customHeight="1">
      <c r="A8" s="12" t="n"/>
      <c r="B8" s="12" t="n"/>
      <c r="C8" s="12" t="n"/>
      <c r="D8" s="13">
        <f>IF(MONTH(DATE($D$4,$B$4,D7))=$B$4,CHOOSE(WEEKDAY(DATE($D$4,$B$4,D7),2),"Mo","Di","Mi","Do","Fr","Sa","So"),"")</f>
        <v/>
      </c>
      <c r="E8" s="13">
        <f>IF(MONTH(DATE($D$4,$B$4,E7))=$B$4,CHOOSE(WEEKDAY(DATE($D$4,$B$4,E7),2),"Mo","Di","Mi","Do","Fr","Sa","So"),"")</f>
        <v/>
      </c>
      <c r="F8" s="13">
        <f>IF(MONTH(DATE($D$4,$B$4,F7))=$B$4,CHOOSE(WEEKDAY(DATE($D$4,$B$4,F7),2),"Mo","Di","Mi","Do","Fr","Sa","So"),"")</f>
        <v/>
      </c>
      <c r="G8" s="13">
        <f>IF(MONTH(DATE($D$4,$B$4,G7))=$B$4,CHOOSE(WEEKDAY(DATE($D$4,$B$4,G7),2),"Mo","Di","Mi","Do","Fr","Sa","So"),"")</f>
        <v/>
      </c>
      <c r="H8" s="13">
        <f>IF(MONTH(DATE($D$4,$B$4,H7))=$B$4,CHOOSE(WEEKDAY(DATE($D$4,$B$4,H7),2),"Mo","Di","Mi","Do","Fr","Sa","So"),"")</f>
        <v/>
      </c>
      <c r="I8" s="13">
        <f>IF(MONTH(DATE($D$4,$B$4,I7))=$B$4,CHOOSE(WEEKDAY(DATE($D$4,$B$4,I7),2),"Mo","Di","Mi","Do","Fr","Sa","So"),"")</f>
        <v/>
      </c>
      <c r="J8" s="13">
        <f>IF(MONTH(DATE($D$4,$B$4,J7))=$B$4,CHOOSE(WEEKDAY(DATE($D$4,$B$4,J7),2),"Mo","Di","Mi","Do","Fr","Sa","So"),"")</f>
        <v/>
      </c>
      <c r="K8" s="13">
        <f>IF(MONTH(DATE($D$4,$B$4,K7))=$B$4,CHOOSE(WEEKDAY(DATE($D$4,$B$4,K7),2),"Mo","Di","Mi","Do","Fr","Sa","So"),"")</f>
        <v/>
      </c>
      <c r="L8" s="13">
        <f>IF(MONTH(DATE($D$4,$B$4,L7))=$B$4,CHOOSE(WEEKDAY(DATE($D$4,$B$4,L7),2),"Mo","Di","Mi","Do","Fr","Sa","So"),"")</f>
        <v/>
      </c>
      <c r="M8" s="13">
        <f>IF(MONTH(DATE($D$4,$B$4,M7))=$B$4,CHOOSE(WEEKDAY(DATE($D$4,$B$4,M7),2),"Mo","Di","Mi","Do","Fr","Sa","So"),"")</f>
        <v/>
      </c>
      <c r="N8" s="13">
        <f>IF(MONTH(DATE($D$4,$B$4,N7))=$B$4,CHOOSE(WEEKDAY(DATE($D$4,$B$4,N7),2),"Mo","Di","Mi","Do","Fr","Sa","So"),"")</f>
        <v/>
      </c>
      <c r="O8" s="13">
        <f>IF(MONTH(DATE($D$4,$B$4,O7))=$B$4,CHOOSE(WEEKDAY(DATE($D$4,$B$4,O7),2),"Mo","Di","Mi","Do","Fr","Sa","So"),"")</f>
        <v/>
      </c>
      <c r="P8" s="13">
        <f>IF(MONTH(DATE($D$4,$B$4,P7))=$B$4,CHOOSE(WEEKDAY(DATE($D$4,$B$4,P7),2),"Mo","Di","Mi","Do","Fr","Sa","So"),"")</f>
        <v/>
      </c>
      <c r="Q8" s="13">
        <f>IF(MONTH(DATE($D$4,$B$4,Q7))=$B$4,CHOOSE(WEEKDAY(DATE($D$4,$B$4,Q7),2),"Mo","Di","Mi","Do","Fr","Sa","So"),"")</f>
        <v/>
      </c>
      <c r="R8" s="13">
        <f>IF(MONTH(DATE($D$4,$B$4,R7))=$B$4,CHOOSE(WEEKDAY(DATE($D$4,$B$4,R7),2),"Mo","Di","Mi","Do","Fr","Sa","So"),"")</f>
        <v/>
      </c>
      <c r="S8" s="13">
        <f>IF(MONTH(DATE($D$4,$B$4,S7))=$B$4,CHOOSE(WEEKDAY(DATE($D$4,$B$4,S7),2),"Mo","Di","Mi","Do","Fr","Sa","So"),"")</f>
        <v/>
      </c>
      <c r="T8" s="13">
        <f>IF(MONTH(DATE($D$4,$B$4,T7))=$B$4,CHOOSE(WEEKDAY(DATE($D$4,$B$4,T7),2),"Mo","Di","Mi","Do","Fr","Sa","So"),"")</f>
        <v/>
      </c>
      <c r="U8" s="13">
        <f>IF(MONTH(DATE($D$4,$B$4,U7))=$B$4,CHOOSE(WEEKDAY(DATE($D$4,$B$4,U7),2),"Mo","Di","Mi","Do","Fr","Sa","So"),"")</f>
        <v/>
      </c>
      <c r="V8" s="13">
        <f>IF(MONTH(DATE($D$4,$B$4,V7))=$B$4,CHOOSE(WEEKDAY(DATE($D$4,$B$4,V7),2),"Mo","Di","Mi","Do","Fr","Sa","So"),"")</f>
        <v/>
      </c>
      <c r="W8" s="13">
        <f>IF(MONTH(DATE($D$4,$B$4,W7))=$B$4,CHOOSE(WEEKDAY(DATE($D$4,$B$4,W7),2),"Mo","Di","Mi","Do","Fr","Sa","So"),"")</f>
        <v/>
      </c>
      <c r="X8" s="13">
        <f>IF(MONTH(DATE($D$4,$B$4,X7))=$B$4,CHOOSE(WEEKDAY(DATE($D$4,$B$4,X7),2),"Mo","Di","Mi","Do","Fr","Sa","So"),"")</f>
        <v/>
      </c>
      <c r="Y8" s="13">
        <f>IF(MONTH(DATE($D$4,$B$4,Y7))=$B$4,CHOOSE(WEEKDAY(DATE($D$4,$B$4,Y7),2),"Mo","Di","Mi","Do","Fr","Sa","So"),"")</f>
        <v/>
      </c>
      <c r="Z8" s="13">
        <f>IF(MONTH(DATE($D$4,$B$4,Z7))=$B$4,CHOOSE(WEEKDAY(DATE($D$4,$B$4,Z7),2),"Mo","Di","Mi","Do","Fr","Sa","So"),"")</f>
        <v/>
      </c>
      <c r="AA8" s="13">
        <f>IF(MONTH(DATE($D$4,$B$4,AA7))=$B$4,CHOOSE(WEEKDAY(DATE($D$4,$B$4,AA7),2),"Mo","Di","Mi","Do","Fr","Sa","So"),"")</f>
        <v/>
      </c>
      <c r="AB8" s="13">
        <f>IF(MONTH(DATE($D$4,$B$4,AB7))=$B$4,CHOOSE(WEEKDAY(DATE($D$4,$B$4,AB7),2),"Mo","Di","Mi","Do","Fr","Sa","So"),"")</f>
        <v/>
      </c>
      <c r="AC8" s="13">
        <f>IF(MONTH(DATE($D$4,$B$4,AC7))=$B$4,CHOOSE(WEEKDAY(DATE($D$4,$B$4,AC7),2),"Mo","Di","Mi","Do","Fr","Sa","So"),"")</f>
        <v/>
      </c>
      <c r="AD8" s="13">
        <f>IF(MONTH(DATE($D$4,$B$4,AD7))=$B$4,CHOOSE(WEEKDAY(DATE($D$4,$B$4,AD7),2),"Mo","Di","Mi","Do","Fr","Sa","So"),"")</f>
        <v/>
      </c>
      <c r="AE8" s="13">
        <f>IF(MONTH(DATE($D$4,$B$4,AE7))=$B$4,CHOOSE(WEEKDAY(DATE($D$4,$B$4,AE7),2),"Mo","Di","Mi","Do","Fr","Sa","So"),"")</f>
        <v/>
      </c>
      <c r="AF8" s="13">
        <f>IF(MONTH(DATE($D$4,$B$4,AF7))=$B$4,CHOOSE(WEEKDAY(DATE($D$4,$B$4,AF7),2),"Mo","Di","Mi","Do","Fr","Sa","So"),"")</f>
        <v/>
      </c>
      <c r="AG8" s="13">
        <f>IF(MONTH(DATE($D$4,$B$4,AG7))=$B$4,CHOOSE(WEEKDAY(DATE($D$4,$B$4,AG7),2),"Mo","Di","Mi","Do","Fr","Sa","So"),"")</f>
        <v/>
      </c>
      <c r="AH8" s="13">
        <f>IF(MONTH(DATE($D$4,$B$4,AH7))=$B$4,CHOOSE(WEEKDAY(DATE($D$4,$B$4,AH7),2),"Mo","Di","Mi","Do","Fr","Sa","So"),"")</f>
        <v/>
      </c>
      <c r="AI8" s="12" t="n"/>
      <c r="AJ8" s="12" t="n"/>
      <c r="AK8" s="12" t="n"/>
      <c r="AL8" s="12" t="n"/>
      <c r="AM8" s="12" t="n"/>
      <c r="AN8" s="12" t="n"/>
    </row>
    <row r="9" ht="20" customHeight="1">
      <c r="A9" s="14" t="n">
        <v>1</v>
      </c>
      <c r="B9" s="15" t="n"/>
      <c r="C9" s="16" t="n"/>
      <c r="D9" s="14" t="n"/>
      <c r="E9" s="14" t="n"/>
      <c r="F9" s="14" t="n"/>
      <c r="G9" s="14" t="n"/>
      <c r="H9" s="14" t="n"/>
      <c r="I9" s="14" t="n"/>
      <c r="J9" s="14" t="n"/>
      <c r="K9" s="14" t="n"/>
      <c r="L9" s="14" t="n"/>
      <c r="M9" s="14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  <c r="AA9" s="14" t="n"/>
      <c r="AB9" s="14" t="n"/>
      <c r="AC9" s="14" t="n"/>
      <c r="AD9" s="14" t="n"/>
      <c r="AE9" s="14" t="n"/>
      <c r="AF9" s="14" t="n"/>
      <c r="AG9" s="14" t="n"/>
      <c r="AH9" s="14" t="n"/>
      <c r="AI9" s="17">
        <f>COUNTIF(D9:AH9,"F")*$B$5+COUNTIF(D9:AH9,"M")*$D$5+COUNTIF(D9:AH9,"S")*$F$5</f>
        <v/>
      </c>
      <c r="AJ9" s="17">
        <f>IFERROR(C9/5*NETWORKDAYS(DATE($D$4,$B$4,1),EOMONTH(DATE($D$4,$B$4,1),0)),"")</f>
        <v/>
      </c>
      <c r="AK9" s="18">
        <f>IF(AND(AI9&lt;&gt;"",AJ9&lt;&gt;""),AI9-AJ9,"")</f>
        <v/>
      </c>
      <c r="AL9" s="19">
        <f>COUNTIF(D9:AH9,"U")</f>
        <v/>
      </c>
      <c r="AM9" s="19">
        <f>COUNTIF(D9:AH9,"K")</f>
        <v/>
      </c>
      <c r="AN9" s="19">
        <f>COUNTIF(D9:AH9,"FB")</f>
        <v/>
      </c>
    </row>
    <row r="10" ht="20" customHeight="1">
      <c r="A10" s="20" t="n">
        <v>2</v>
      </c>
      <c r="B10" s="21" t="n"/>
      <c r="C10" s="22" t="n"/>
      <c r="D10" s="20" t="n"/>
      <c r="E10" s="20" t="n"/>
      <c r="F10" s="20" t="n"/>
      <c r="G10" s="20" t="n"/>
      <c r="H10" s="20" t="n"/>
      <c r="I10" s="20" t="n"/>
      <c r="J10" s="20" t="n"/>
      <c r="K10" s="20" t="n"/>
      <c r="L10" s="20" t="n"/>
      <c r="M10" s="20" t="n"/>
      <c r="N10" s="20" t="n"/>
      <c r="O10" s="20" t="n"/>
      <c r="P10" s="20" t="n"/>
      <c r="Q10" s="20" t="n"/>
      <c r="R10" s="20" t="n"/>
      <c r="S10" s="20" t="n"/>
      <c r="T10" s="20" t="n"/>
      <c r="U10" s="20" t="n"/>
      <c r="V10" s="20" t="n"/>
      <c r="W10" s="20" t="n"/>
      <c r="X10" s="20" t="n"/>
      <c r="Y10" s="20" t="n"/>
      <c r="Z10" s="20" t="n"/>
      <c r="AA10" s="20" t="n"/>
      <c r="AB10" s="20" t="n"/>
      <c r="AC10" s="20" t="n"/>
      <c r="AD10" s="20" t="n"/>
      <c r="AE10" s="20" t="n"/>
      <c r="AF10" s="20" t="n"/>
      <c r="AG10" s="20" t="n"/>
      <c r="AH10" s="20" t="n"/>
      <c r="AI10" s="17">
        <f>COUNTIF(D10:AH10,"F")*$B$5+COUNTIF(D10:AH10,"M")*$D$5+COUNTIF(D10:AH10,"S")*$F$5</f>
        <v/>
      </c>
      <c r="AJ10" s="17">
        <f>IFERROR(C10/5*NETWORKDAYS(DATE($D$4,$B$4,1),EOMONTH(DATE($D$4,$B$4,1),0)),"")</f>
        <v/>
      </c>
      <c r="AK10" s="18">
        <f>IF(AND(AI10&lt;&gt;"",AJ10&lt;&gt;""),AI10-AJ10,"")</f>
        <v/>
      </c>
      <c r="AL10" s="19">
        <f>COUNTIF(D10:AH10,"U")</f>
        <v/>
      </c>
      <c r="AM10" s="19">
        <f>COUNTIF(D10:AH10,"K")</f>
        <v/>
      </c>
      <c r="AN10" s="19">
        <f>COUNTIF(D10:AH10,"FB")</f>
        <v/>
      </c>
    </row>
    <row r="11" ht="20" customHeight="1">
      <c r="A11" s="14" t="n">
        <v>3</v>
      </c>
      <c r="B11" s="15" t="n"/>
      <c r="C11" s="16" t="n"/>
      <c r="D11" s="14" t="n"/>
      <c r="E11" s="14" t="n"/>
      <c r="F11" s="14" t="n"/>
      <c r="G11" s="14" t="n"/>
      <c r="H11" s="14" t="n"/>
      <c r="I11" s="14" t="n"/>
      <c r="J11" s="14" t="n"/>
      <c r="K11" s="14" t="n"/>
      <c r="L11" s="14" t="n"/>
      <c r="M11" s="14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7">
        <f>COUNTIF(D11:AH11,"F")*$B$5+COUNTIF(D11:AH11,"M")*$D$5+COUNTIF(D11:AH11,"S")*$F$5</f>
        <v/>
      </c>
      <c r="AJ11" s="17">
        <f>IFERROR(C11/5*NETWORKDAYS(DATE($D$4,$B$4,1),EOMONTH(DATE($D$4,$B$4,1),0)),"")</f>
        <v/>
      </c>
      <c r="AK11" s="18">
        <f>IF(AND(AI11&lt;&gt;"",AJ11&lt;&gt;""),AI11-AJ11,"")</f>
        <v/>
      </c>
      <c r="AL11" s="19">
        <f>COUNTIF(D11:AH11,"U")</f>
        <v/>
      </c>
      <c r="AM11" s="19">
        <f>COUNTIF(D11:AH11,"K")</f>
        <v/>
      </c>
      <c r="AN11" s="19">
        <f>COUNTIF(D11:AH11,"FB")</f>
        <v/>
      </c>
    </row>
    <row r="12" ht="20" customHeight="1">
      <c r="A12" s="20" t="n">
        <v>4</v>
      </c>
      <c r="B12" s="21" t="n"/>
      <c r="C12" s="22" t="n"/>
      <c r="D12" s="20" t="n"/>
      <c r="E12" s="20" t="n"/>
      <c r="F12" s="20" t="n"/>
      <c r="G12" s="20" t="n"/>
      <c r="H12" s="20" t="n"/>
      <c r="I12" s="20" t="n"/>
      <c r="J12" s="20" t="n"/>
      <c r="K12" s="20" t="n"/>
      <c r="L12" s="20" t="n"/>
      <c r="M12" s="20" t="n"/>
      <c r="N12" s="20" t="n"/>
      <c r="O12" s="20" t="n"/>
      <c r="P12" s="20" t="n"/>
      <c r="Q12" s="20" t="n"/>
      <c r="R12" s="20" t="n"/>
      <c r="S12" s="20" t="n"/>
      <c r="T12" s="20" t="n"/>
      <c r="U12" s="20" t="n"/>
      <c r="V12" s="20" t="n"/>
      <c r="W12" s="20" t="n"/>
      <c r="X12" s="20" t="n"/>
      <c r="Y12" s="20" t="n"/>
      <c r="Z12" s="20" t="n"/>
      <c r="AA12" s="20" t="n"/>
      <c r="AB12" s="20" t="n"/>
      <c r="AC12" s="20" t="n"/>
      <c r="AD12" s="20" t="n"/>
      <c r="AE12" s="20" t="n"/>
      <c r="AF12" s="20" t="n"/>
      <c r="AG12" s="20" t="n"/>
      <c r="AH12" s="20" t="n"/>
      <c r="AI12" s="17">
        <f>COUNTIF(D12:AH12,"F")*$B$5+COUNTIF(D12:AH12,"M")*$D$5+COUNTIF(D12:AH12,"S")*$F$5</f>
        <v/>
      </c>
      <c r="AJ12" s="17">
        <f>IFERROR(C12/5*NETWORKDAYS(DATE($D$4,$B$4,1),EOMONTH(DATE($D$4,$B$4,1),0)),"")</f>
        <v/>
      </c>
      <c r="AK12" s="18">
        <f>IF(AND(AI12&lt;&gt;"",AJ12&lt;&gt;""),AI12-AJ12,"")</f>
        <v/>
      </c>
      <c r="AL12" s="19">
        <f>COUNTIF(D12:AH12,"U")</f>
        <v/>
      </c>
      <c r="AM12" s="19">
        <f>COUNTIF(D12:AH12,"K")</f>
        <v/>
      </c>
      <c r="AN12" s="19">
        <f>COUNTIF(D12:AH12,"FB")</f>
        <v/>
      </c>
    </row>
    <row r="13" ht="20" customHeight="1">
      <c r="A13" s="14" t="n">
        <v>5</v>
      </c>
      <c r="B13" s="15" t="n"/>
      <c r="C13" s="16" t="n"/>
      <c r="D13" s="14" t="n"/>
      <c r="E13" s="14" t="n"/>
      <c r="F13" s="14" t="n"/>
      <c r="G13" s="14" t="n"/>
      <c r="H13" s="14" t="n"/>
      <c r="I13" s="14" t="n"/>
      <c r="J13" s="14" t="n"/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7">
        <f>COUNTIF(D13:AH13,"F")*$B$5+COUNTIF(D13:AH13,"M")*$D$5+COUNTIF(D13:AH13,"S")*$F$5</f>
        <v/>
      </c>
      <c r="AJ13" s="17">
        <f>IFERROR(C13/5*NETWORKDAYS(DATE($D$4,$B$4,1),EOMONTH(DATE($D$4,$B$4,1),0)),"")</f>
        <v/>
      </c>
      <c r="AK13" s="18">
        <f>IF(AND(AI13&lt;&gt;"",AJ13&lt;&gt;""),AI13-AJ13,"")</f>
        <v/>
      </c>
      <c r="AL13" s="19">
        <f>COUNTIF(D13:AH13,"U")</f>
        <v/>
      </c>
      <c r="AM13" s="19">
        <f>COUNTIF(D13:AH13,"K")</f>
        <v/>
      </c>
      <c r="AN13" s="19">
        <f>COUNTIF(D13:AH13,"FB")</f>
        <v/>
      </c>
    </row>
    <row r="14" ht="20" customHeight="1">
      <c r="A14" s="20" t="n">
        <v>6</v>
      </c>
      <c r="B14" s="21" t="n"/>
      <c r="C14" s="22" t="n"/>
      <c r="D14" s="20" t="n"/>
      <c r="E14" s="20" t="n"/>
      <c r="F14" s="20" t="n"/>
      <c r="G14" s="20" t="n"/>
      <c r="H14" s="20" t="n"/>
      <c r="I14" s="20" t="n"/>
      <c r="J14" s="20" t="n"/>
      <c r="K14" s="20" t="n"/>
      <c r="L14" s="20" t="n"/>
      <c r="M14" s="20" t="n"/>
      <c r="N14" s="20" t="n"/>
      <c r="O14" s="20" t="n"/>
      <c r="P14" s="20" t="n"/>
      <c r="Q14" s="20" t="n"/>
      <c r="R14" s="20" t="n"/>
      <c r="S14" s="20" t="n"/>
      <c r="T14" s="20" t="n"/>
      <c r="U14" s="20" t="n"/>
      <c r="V14" s="20" t="n"/>
      <c r="W14" s="20" t="n"/>
      <c r="X14" s="20" t="n"/>
      <c r="Y14" s="20" t="n"/>
      <c r="Z14" s="20" t="n"/>
      <c r="AA14" s="20" t="n"/>
      <c r="AB14" s="20" t="n"/>
      <c r="AC14" s="20" t="n"/>
      <c r="AD14" s="20" t="n"/>
      <c r="AE14" s="20" t="n"/>
      <c r="AF14" s="20" t="n"/>
      <c r="AG14" s="20" t="n"/>
      <c r="AH14" s="20" t="n"/>
      <c r="AI14" s="17">
        <f>COUNTIF(D14:AH14,"F")*$B$5+COUNTIF(D14:AH14,"M")*$D$5+COUNTIF(D14:AH14,"S")*$F$5</f>
        <v/>
      </c>
      <c r="AJ14" s="17">
        <f>IFERROR(C14/5*NETWORKDAYS(DATE($D$4,$B$4,1),EOMONTH(DATE($D$4,$B$4,1),0)),"")</f>
        <v/>
      </c>
      <c r="AK14" s="18">
        <f>IF(AND(AI14&lt;&gt;"",AJ14&lt;&gt;""),AI14-AJ14,"")</f>
        <v/>
      </c>
      <c r="AL14" s="19">
        <f>COUNTIF(D14:AH14,"U")</f>
        <v/>
      </c>
      <c r="AM14" s="19">
        <f>COUNTIF(D14:AH14,"K")</f>
        <v/>
      </c>
      <c r="AN14" s="19">
        <f>COUNTIF(D14:AH14,"FB")</f>
        <v/>
      </c>
    </row>
    <row r="15" ht="20" customHeight="1">
      <c r="A15" s="14" t="n">
        <v>7</v>
      </c>
      <c r="B15" s="15" t="n"/>
      <c r="C15" s="16" t="n"/>
      <c r="D15" s="14" t="n"/>
      <c r="E15" s="14" t="n"/>
      <c r="F15" s="14" t="n"/>
      <c r="G15" s="14" t="n"/>
      <c r="H15" s="14" t="n"/>
      <c r="I15" s="14" t="n"/>
      <c r="J15" s="14" t="n"/>
      <c r="K15" s="14" t="n"/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7">
        <f>COUNTIF(D15:AH15,"F")*$B$5+COUNTIF(D15:AH15,"M")*$D$5+COUNTIF(D15:AH15,"S")*$F$5</f>
        <v/>
      </c>
      <c r="AJ15" s="17">
        <f>IFERROR(C15/5*NETWORKDAYS(DATE($D$4,$B$4,1),EOMONTH(DATE($D$4,$B$4,1),0)),"")</f>
        <v/>
      </c>
      <c r="AK15" s="18">
        <f>IF(AND(AI15&lt;&gt;"",AJ15&lt;&gt;""),AI15-AJ15,"")</f>
        <v/>
      </c>
      <c r="AL15" s="19">
        <f>COUNTIF(D15:AH15,"U")</f>
        <v/>
      </c>
      <c r="AM15" s="19">
        <f>COUNTIF(D15:AH15,"K")</f>
        <v/>
      </c>
      <c r="AN15" s="19">
        <f>COUNTIF(D15:AH15,"FB")</f>
        <v/>
      </c>
    </row>
    <row r="16" ht="20" customHeight="1">
      <c r="A16" s="20" t="n">
        <v>8</v>
      </c>
      <c r="B16" s="21" t="n"/>
      <c r="C16" s="22" t="n"/>
      <c r="D16" s="20" t="n"/>
      <c r="E16" s="20" t="n"/>
      <c r="F16" s="20" t="n"/>
      <c r="G16" s="20" t="n"/>
      <c r="H16" s="20" t="n"/>
      <c r="I16" s="20" t="n"/>
      <c r="J16" s="20" t="n"/>
      <c r="K16" s="20" t="n"/>
      <c r="L16" s="20" t="n"/>
      <c r="M16" s="20" t="n"/>
      <c r="N16" s="20" t="n"/>
      <c r="O16" s="20" t="n"/>
      <c r="P16" s="20" t="n"/>
      <c r="Q16" s="20" t="n"/>
      <c r="R16" s="20" t="n"/>
      <c r="S16" s="20" t="n"/>
      <c r="T16" s="20" t="n"/>
      <c r="U16" s="20" t="n"/>
      <c r="V16" s="20" t="n"/>
      <c r="W16" s="20" t="n"/>
      <c r="X16" s="20" t="n"/>
      <c r="Y16" s="20" t="n"/>
      <c r="Z16" s="20" t="n"/>
      <c r="AA16" s="20" t="n"/>
      <c r="AB16" s="20" t="n"/>
      <c r="AC16" s="20" t="n"/>
      <c r="AD16" s="20" t="n"/>
      <c r="AE16" s="20" t="n"/>
      <c r="AF16" s="20" t="n"/>
      <c r="AG16" s="20" t="n"/>
      <c r="AH16" s="20" t="n"/>
      <c r="AI16" s="17">
        <f>COUNTIF(D16:AH16,"F")*$B$5+COUNTIF(D16:AH16,"M")*$D$5+COUNTIF(D16:AH16,"S")*$F$5</f>
        <v/>
      </c>
      <c r="AJ16" s="17">
        <f>IFERROR(C16/5*NETWORKDAYS(DATE($D$4,$B$4,1),EOMONTH(DATE($D$4,$B$4,1),0)),"")</f>
        <v/>
      </c>
      <c r="AK16" s="18">
        <f>IF(AND(AI16&lt;&gt;"",AJ16&lt;&gt;""),AI16-AJ16,"")</f>
        <v/>
      </c>
      <c r="AL16" s="19">
        <f>COUNTIF(D16:AH16,"U")</f>
        <v/>
      </c>
      <c r="AM16" s="19">
        <f>COUNTIF(D16:AH16,"K")</f>
        <v/>
      </c>
      <c r="AN16" s="19">
        <f>COUNTIF(D16:AH16,"FB")</f>
        <v/>
      </c>
    </row>
    <row r="17" ht="20" customHeight="1">
      <c r="A17" s="14" t="n">
        <v>9</v>
      </c>
      <c r="B17" s="15" t="n"/>
      <c r="C17" s="16" t="n"/>
      <c r="D17" s="14" t="n"/>
      <c r="E17" s="14" t="n"/>
      <c r="F17" s="14" t="n"/>
      <c r="G17" s="14" t="n"/>
      <c r="H17" s="14" t="n"/>
      <c r="I17" s="14" t="n"/>
      <c r="J17" s="14" t="n"/>
      <c r="K17" s="14" t="n"/>
      <c r="L17" s="14" t="n"/>
      <c r="M17" s="14" t="n"/>
      <c r="N17" s="14" t="n"/>
      <c r="O17" s="14" t="n"/>
      <c r="P17" s="14" t="n"/>
      <c r="Q17" s="14" t="n"/>
      <c r="R17" s="14" t="n"/>
      <c r="S17" s="14" t="n"/>
      <c r="T17" s="14" t="n"/>
      <c r="U17" s="14" t="n"/>
      <c r="V17" s="14" t="n"/>
      <c r="W17" s="14" t="n"/>
      <c r="X17" s="14" t="n"/>
      <c r="Y17" s="14" t="n"/>
      <c r="Z17" s="14" t="n"/>
      <c r="AA17" s="14" t="n"/>
      <c r="AB17" s="14" t="n"/>
      <c r="AC17" s="14" t="n"/>
      <c r="AD17" s="14" t="n"/>
      <c r="AE17" s="14" t="n"/>
      <c r="AF17" s="14" t="n"/>
      <c r="AG17" s="14" t="n"/>
      <c r="AH17" s="14" t="n"/>
      <c r="AI17" s="17">
        <f>COUNTIF(D17:AH17,"F")*$B$5+COUNTIF(D17:AH17,"M")*$D$5+COUNTIF(D17:AH17,"S")*$F$5</f>
        <v/>
      </c>
      <c r="AJ17" s="17">
        <f>IFERROR(C17/5*NETWORKDAYS(DATE($D$4,$B$4,1),EOMONTH(DATE($D$4,$B$4,1),0)),"")</f>
        <v/>
      </c>
      <c r="AK17" s="18">
        <f>IF(AND(AI17&lt;&gt;"",AJ17&lt;&gt;""),AI17-AJ17,"")</f>
        <v/>
      </c>
      <c r="AL17" s="19">
        <f>COUNTIF(D17:AH17,"U")</f>
        <v/>
      </c>
      <c r="AM17" s="19">
        <f>COUNTIF(D17:AH17,"K")</f>
        <v/>
      </c>
      <c r="AN17" s="19">
        <f>COUNTIF(D17:AH17,"FB")</f>
        <v/>
      </c>
    </row>
    <row r="18" ht="20" customHeight="1">
      <c r="A18" s="20" t="n">
        <v>10</v>
      </c>
      <c r="B18" s="21" t="n"/>
      <c r="C18" s="22" t="n"/>
      <c r="D18" s="20" t="n"/>
      <c r="E18" s="20" t="n"/>
      <c r="F18" s="20" t="n"/>
      <c r="G18" s="20" t="n"/>
      <c r="H18" s="20" t="n"/>
      <c r="I18" s="20" t="n"/>
      <c r="J18" s="20" t="n"/>
      <c r="K18" s="20" t="n"/>
      <c r="L18" s="20" t="n"/>
      <c r="M18" s="20" t="n"/>
      <c r="N18" s="20" t="n"/>
      <c r="O18" s="20" t="n"/>
      <c r="P18" s="20" t="n"/>
      <c r="Q18" s="20" t="n"/>
      <c r="R18" s="20" t="n"/>
      <c r="S18" s="20" t="n"/>
      <c r="T18" s="20" t="n"/>
      <c r="U18" s="20" t="n"/>
      <c r="V18" s="20" t="n"/>
      <c r="W18" s="20" t="n"/>
      <c r="X18" s="20" t="n"/>
      <c r="Y18" s="20" t="n"/>
      <c r="Z18" s="20" t="n"/>
      <c r="AA18" s="20" t="n"/>
      <c r="AB18" s="20" t="n"/>
      <c r="AC18" s="20" t="n"/>
      <c r="AD18" s="20" t="n"/>
      <c r="AE18" s="20" t="n"/>
      <c r="AF18" s="20" t="n"/>
      <c r="AG18" s="20" t="n"/>
      <c r="AH18" s="20" t="n"/>
      <c r="AI18" s="17">
        <f>COUNTIF(D18:AH18,"F")*$B$5+COUNTIF(D18:AH18,"M")*$D$5+COUNTIF(D18:AH18,"S")*$F$5</f>
        <v/>
      </c>
      <c r="AJ18" s="17">
        <f>IFERROR(C18/5*NETWORKDAYS(DATE($D$4,$B$4,1),EOMONTH(DATE($D$4,$B$4,1),0)),"")</f>
        <v/>
      </c>
      <c r="AK18" s="18">
        <f>IF(AND(AI18&lt;&gt;"",AJ18&lt;&gt;""),AI18-AJ18,"")</f>
        <v/>
      </c>
      <c r="AL18" s="19">
        <f>COUNTIF(D18:AH18,"U")</f>
        <v/>
      </c>
      <c r="AM18" s="19">
        <f>COUNTIF(D18:AH18,"K")</f>
        <v/>
      </c>
      <c r="AN18" s="19">
        <f>COUNTIF(D18:AH18,"FB")</f>
        <v/>
      </c>
    </row>
    <row r="19" ht="20" customHeight="1">
      <c r="A19" s="14" t="n">
        <v>11</v>
      </c>
      <c r="B19" s="15" t="n"/>
      <c r="C19" s="16" t="n"/>
      <c r="D19" s="14" t="n"/>
      <c r="E19" s="14" t="n"/>
      <c r="F19" s="14" t="n"/>
      <c r="G19" s="14" t="n"/>
      <c r="H19" s="14" t="n"/>
      <c r="I19" s="14" t="n"/>
      <c r="J19" s="14" t="n"/>
      <c r="K19" s="14" t="n"/>
      <c r="L19" s="14" t="n"/>
      <c r="M19" s="14" t="n"/>
      <c r="N19" s="14" t="n"/>
      <c r="O19" s="14" t="n"/>
      <c r="P19" s="14" t="n"/>
      <c r="Q19" s="14" t="n"/>
      <c r="R19" s="14" t="n"/>
      <c r="S19" s="14" t="n"/>
      <c r="T19" s="14" t="n"/>
      <c r="U19" s="14" t="n"/>
      <c r="V19" s="14" t="n"/>
      <c r="W19" s="14" t="n"/>
      <c r="X19" s="14" t="n"/>
      <c r="Y19" s="14" t="n"/>
      <c r="Z19" s="14" t="n"/>
      <c r="AA19" s="14" t="n"/>
      <c r="AB19" s="14" t="n"/>
      <c r="AC19" s="14" t="n"/>
      <c r="AD19" s="14" t="n"/>
      <c r="AE19" s="14" t="n"/>
      <c r="AF19" s="14" t="n"/>
      <c r="AG19" s="14" t="n"/>
      <c r="AH19" s="14" t="n"/>
      <c r="AI19" s="17">
        <f>COUNTIF(D19:AH19,"F")*$B$5+COUNTIF(D19:AH19,"M")*$D$5+COUNTIF(D19:AH19,"S")*$F$5</f>
        <v/>
      </c>
      <c r="AJ19" s="17">
        <f>IFERROR(C19/5*NETWORKDAYS(DATE($D$4,$B$4,1),EOMONTH(DATE($D$4,$B$4,1),0)),"")</f>
        <v/>
      </c>
      <c r="AK19" s="18">
        <f>IF(AND(AI19&lt;&gt;"",AJ19&lt;&gt;""),AI19-AJ19,"")</f>
        <v/>
      </c>
      <c r="AL19" s="19">
        <f>COUNTIF(D19:AH19,"U")</f>
        <v/>
      </c>
      <c r="AM19" s="19">
        <f>COUNTIF(D19:AH19,"K")</f>
        <v/>
      </c>
      <c r="AN19" s="19">
        <f>COUNTIF(D19:AH19,"FB")</f>
        <v/>
      </c>
    </row>
    <row r="20" ht="20" customHeight="1">
      <c r="A20" s="20" t="n">
        <v>12</v>
      </c>
      <c r="B20" s="21" t="n"/>
      <c r="C20" s="22" t="n"/>
      <c r="D20" s="20" t="n"/>
      <c r="E20" s="20" t="n"/>
      <c r="F20" s="20" t="n"/>
      <c r="G20" s="20" t="n"/>
      <c r="H20" s="20" t="n"/>
      <c r="I20" s="20" t="n"/>
      <c r="J20" s="20" t="n"/>
      <c r="K20" s="20" t="n"/>
      <c r="L20" s="20" t="n"/>
      <c r="M20" s="20" t="n"/>
      <c r="N20" s="20" t="n"/>
      <c r="O20" s="20" t="n"/>
      <c r="P20" s="20" t="n"/>
      <c r="Q20" s="20" t="n"/>
      <c r="R20" s="20" t="n"/>
      <c r="S20" s="20" t="n"/>
      <c r="T20" s="20" t="n"/>
      <c r="U20" s="20" t="n"/>
      <c r="V20" s="20" t="n"/>
      <c r="W20" s="20" t="n"/>
      <c r="X20" s="20" t="n"/>
      <c r="Y20" s="20" t="n"/>
      <c r="Z20" s="20" t="n"/>
      <c r="AA20" s="20" t="n"/>
      <c r="AB20" s="20" t="n"/>
      <c r="AC20" s="20" t="n"/>
      <c r="AD20" s="20" t="n"/>
      <c r="AE20" s="20" t="n"/>
      <c r="AF20" s="20" t="n"/>
      <c r="AG20" s="20" t="n"/>
      <c r="AH20" s="20" t="n"/>
      <c r="AI20" s="17">
        <f>COUNTIF(D20:AH20,"F")*$B$5+COUNTIF(D20:AH20,"M")*$D$5+COUNTIF(D20:AH20,"S")*$F$5</f>
        <v/>
      </c>
      <c r="AJ20" s="17">
        <f>IFERROR(C20/5*NETWORKDAYS(DATE($D$4,$B$4,1),EOMONTH(DATE($D$4,$B$4,1),0)),"")</f>
        <v/>
      </c>
      <c r="AK20" s="18">
        <f>IF(AND(AI20&lt;&gt;"",AJ20&lt;&gt;""),AI20-AJ20,"")</f>
        <v/>
      </c>
      <c r="AL20" s="19">
        <f>COUNTIF(D20:AH20,"U")</f>
        <v/>
      </c>
      <c r="AM20" s="19">
        <f>COUNTIF(D20:AH20,"K")</f>
        <v/>
      </c>
      <c r="AN20" s="19">
        <f>COUNTIF(D20:AH20,"FB")</f>
        <v/>
      </c>
    </row>
    <row r="21" ht="20" customHeight="1">
      <c r="A21" s="14" t="n">
        <v>13</v>
      </c>
      <c r="B21" s="15" t="n"/>
      <c r="C21" s="16" t="n"/>
      <c r="D21" s="14" t="n"/>
      <c r="E21" s="14" t="n"/>
      <c r="F21" s="14" t="n"/>
      <c r="G21" s="14" t="n"/>
      <c r="H21" s="14" t="n"/>
      <c r="I21" s="14" t="n"/>
      <c r="J21" s="14" t="n"/>
      <c r="K21" s="14" t="n"/>
      <c r="L21" s="14" t="n"/>
      <c r="M21" s="14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14" t="n"/>
      <c r="W21" s="14" t="n"/>
      <c r="X21" s="14" t="n"/>
      <c r="Y21" s="14" t="n"/>
      <c r="Z21" s="14" t="n"/>
      <c r="AA21" s="14" t="n"/>
      <c r="AB21" s="14" t="n"/>
      <c r="AC21" s="14" t="n"/>
      <c r="AD21" s="14" t="n"/>
      <c r="AE21" s="14" t="n"/>
      <c r="AF21" s="14" t="n"/>
      <c r="AG21" s="14" t="n"/>
      <c r="AH21" s="14" t="n"/>
      <c r="AI21" s="17">
        <f>COUNTIF(D21:AH21,"F")*$B$5+COUNTIF(D21:AH21,"M")*$D$5+COUNTIF(D21:AH21,"S")*$F$5</f>
        <v/>
      </c>
      <c r="AJ21" s="17">
        <f>IFERROR(C21/5*NETWORKDAYS(DATE($D$4,$B$4,1),EOMONTH(DATE($D$4,$B$4,1),0)),"")</f>
        <v/>
      </c>
      <c r="AK21" s="18">
        <f>IF(AND(AI21&lt;&gt;"",AJ21&lt;&gt;""),AI21-AJ21,"")</f>
        <v/>
      </c>
      <c r="AL21" s="19">
        <f>COUNTIF(D21:AH21,"U")</f>
        <v/>
      </c>
      <c r="AM21" s="19">
        <f>COUNTIF(D21:AH21,"K")</f>
        <v/>
      </c>
      <c r="AN21" s="19">
        <f>COUNTIF(D21:AH21,"FB")</f>
        <v/>
      </c>
    </row>
    <row r="22" ht="20" customHeight="1">
      <c r="A22" s="20" t="n">
        <v>14</v>
      </c>
      <c r="B22" s="21" t="n"/>
      <c r="C22" s="22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  <c r="V22" s="20" t="n"/>
      <c r="W22" s="20" t="n"/>
      <c r="X22" s="20" t="n"/>
      <c r="Y22" s="20" t="n"/>
      <c r="Z22" s="20" t="n"/>
      <c r="AA22" s="20" t="n"/>
      <c r="AB22" s="20" t="n"/>
      <c r="AC22" s="20" t="n"/>
      <c r="AD22" s="20" t="n"/>
      <c r="AE22" s="20" t="n"/>
      <c r="AF22" s="20" t="n"/>
      <c r="AG22" s="20" t="n"/>
      <c r="AH22" s="20" t="n"/>
      <c r="AI22" s="17">
        <f>COUNTIF(D22:AH22,"F")*$B$5+COUNTIF(D22:AH22,"M")*$D$5+COUNTIF(D22:AH22,"S")*$F$5</f>
        <v/>
      </c>
      <c r="AJ22" s="17">
        <f>IFERROR(C22/5*NETWORKDAYS(DATE($D$4,$B$4,1),EOMONTH(DATE($D$4,$B$4,1),0)),"")</f>
        <v/>
      </c>
      <c r="AK22" s="18">
        <f>IF(AND(AI22&lt;&gt;"",AJ22&lt;&gt;""),AI22-AJ22,"")</f>
        <v/>
      </c>
      <c r="AL22" s="19">
        <f>COUNTIF(D22:AH22,"U")</f>
        <v/>
      </c>
      <c r="AM22" s="19">
        <f>COUNTIF(D22:AH22,"K")</f>
        <v/>
      </c>
      <c r="AN22" s="19">
        <f>COUNTIF(D22:AH22,"FB")</f>
        <v/>
      </c>
    </row>
    <row r="23" ht="20" customHeight="1">
      <c r="A23" s="14" t="n">
        <v>15</v>
      </c>
      <c r="B23" s="15" t="n"/>
      <c r="C23" s="16" t="n"/>
      <c r="D23" s="14" t="n"/>
      <c r="E23" s="14" t="n"/>
      <c r="F23" s="14" t="n"/>
      <c r="G23" s="14" t="n"/>
      <c r="H23" s="14" t="n"/>
      <c r="I23" s="14" t="n"/>
      <c r="J23" s="14" t="n"/>
      <c r="K23" s="14" t="n"/>
      <c r="L23" s="14" t="n"/>
      <c r="M23" s="14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14" t="n"/>
      <c r="W23" s="14" t="n"/>
      <c r="X23" s="14" t="n"/>
      <c r="Y23" s="14" t="n"/>
      <c r="Z23" s="14" t="n"/>
      <c r="AA23" s="14" t="n"/>
      <c r="AB23" s="14" t="n"/>
      <c r="AC23" s="14" t="n"/>
      <c r="AD23" s="14" t="n"/>
      <c r="AE23" s="14" t="n"/>
      <c r="AF23" s="14" t="n"/>
      <c r="AG23" s="14" t="n"/>
      <c r="AH23" s="14" t="n"/>
      <c r="AI23" s="17">
        <f>COUNTIF(D23:AH23,"F")*$B$5+COUNTIF(D23:AH23,"M")*$D$5+COUNTIF(D23:AH23,"S")*$F$5</f>
        <v/>
      </c>
      <c r="AJ23" s="17">
        <f>IFERROR(C23/5*NETWORKDAYS(DATE($D$4,$B$4,1),EOMONTH(DATE($D$4,$B$4,1),0)),"")</f>
        <v/>
      </c>
      <c r="AK23" s="18">
        <f>IF(AND(AI23&lt;&gt;"",AJ23&lt;&gt;""),AI23-AJ23,"")</f>
        <v/>
      </c>
      <c r="AL23" s="19">
        <f>COUNTIF(D23:AH23,"U")</f>
        <v/>
      </c>
      <c r="AM23" s="19">
        <f>COUNTIF(D23:AH23,"K")</f>
        <v/>
      </c>
      <c r="AN23" s="19">
        <f>COUNTIF(D23:AH23,"FB")</f>
        <v/>
      </c>
    </row>
    <row r="24" ht="8" customHeight="1"/>
    <row r="25" ht="22" customHeight="1">
      <c r="A25" s="23" t="inlineStr">
        <is>
          <t>Kinder anwesend (tägl.)</t>
        </is>
      </c>
      <c r="D25" s="24" t="n"/>
      <c r="E25" s="24" t="n"/>
      <c r="F25" s="24" t="n"/>
      <c r="G25" s="24" t="n"/>
      <c r="H25" s="24" t="n"/>
      <c r="I25" s="24" t="n"/>
      <c r="J25" s="24" t="n"/>
      <c r="K25" s="24" t="n"/>
      <c r="L25" s="24" t="n"/>
      <c r="M25" s="24" t="n"/>
      <c r="N25" s="24" t="n"/>
      <c r="O25" s="24" t="n"/>
      <c r="P25" s="24" t="n"/>
      <c r="Q25" s="24" t="n"/>
      <c r="R25" s="24" t="n"/>
      <c r="S25" s="24" t="n"/>
      <c r="T25" s="24" t="n"/>
      <c r="U25" s="24" t="n"/>
      <c r="V25" s="24" t="n"/>
      <c r="W25" s="24" t="n"/>
      <c r="X25" s="24" t="n"/>
      <c r="Y25" s="24" t="n"/>
      <c r="Z25" s="24" t="n"/>
      <c r="AA25" s="24" t="n"/>
      <c r="AB25" s="24" t="n"/>
      <c r="AC25" s="24" t="n"/>
      <c r="AD25" s="24" t="n"/>
      <c r="AE25" s="24" t="n"/>
      <c r="AF25" s="24" t="n"/>
      <c r="AG25" s="24" t="n"/>
      <c r="AH25" s="24" t="n"/>
      <c r="AI25" s="12" t="n"/>
      <c r="AJ25" s="12" t="n"/>
      <c r="AK25" s="12" t="n"/>
      <c r="AL25" s="12" t="n"/>
      <c r="AM25" s="12" t="n"/>
      <c r="AN25" s="12" t="n"/>
    </row>
    <row r="26" ht="22" customHeight="1">
      <c r="A26" s="25">
        <f>"Mindestbesetzung (1:"&amp;$F$4&amp;")"</f>
        <v/>
      </c>
      <c r="D26" s="26">
        <f>IF(AND(D25&lt;&gt;"",D8&lt;&gt;""),CEILING(D25/$F$4,1),"")</f>
        <v/>
      </c>
      <c r="E26" s="26">
        <f>IF(AND(E25&lt;&gt;"",E8&lt;&gt;""),CEILING(E25/$F$4,1),"")</f>
        <v/>
      </c>
      <c r="F26" s="26">
        <f>IF(AND(F25&lt;&gt;"",F8&lt;&gt;""),CEILING(F25/$F$4,1),"")</f>
        <v/>
      </c>
      <c r="G26" s="26">
        <f>IF(AND(G25&lt;&gt;"",G8&lt;&gt;""),CEILING(G25/$F$4,1),"")</f>
        <v/>
      </c>
      <c r="H26" s="26">
        <f>IF(AND(H25&lt;&gt;"",H8&lt;&gt;""),CEILING(H25/$F$4,1),"")</f>
        <v/>
      </c>
      <c r="I26" s="26">
        <f>IF(AND(I25&lt;&gt;"",I8&lt;&gt;""),CEILING(I25/$F$4,1),"")</f>
        <v/>
      </c>
      <c r="J26" s="26">
        <f>IF(AND(J25&lt;&gt;"",J8&lt;&gt;""),CEILING(J25/$F$4,1),"")</f>
        <v/>
      </c>
      <c r="K26" s="26">
        <f>IF(AND(K25&lt;&gt;"",K8&lt;&gt;""),CEILING(K25/$F$4,1),"")</f>
        <v/>
      </c>
      <c r="L26" s="26">
        <f>IF(AND(L25&lt;&gt;"",L8&lt;&gt;""),CEILING(L25/$F$4,1),"")</f>
        <v/>
      </c>
      <c r="M26" s="26">
        <f>IF(AND(M25&lt;&gt;"",M8&lt;&gt;""),CEILING(M25/$F$4,1),"")</f>
        <v/>
      </c>
      <c r="N26" s="26">
        <f>IF(AND(N25&lt;&gt;"",N8&lt;&gt;""),CEILING(N25/$F$4,1),"")</f>
        <v/>
      </c>
      <c r="O26" s="26">
        <f>IF(AND(O25&lt;&gt;"",O8&lt;&gt;""),CEILING(O25/$F$4,1),"")</f>
        <v/>
      </c>
      <c r="P26" s="26">
        <f>IF(AND(P25&lt;&gt;"",P8&lt;&gt;""),CEILING(P25/$F$4,1),"")</f>
        <v/>
      </c>
      <c r="Q26" s="26">
        <f>IF(AND(Q25&lt;&gt;"",Q8&lt;&gt;""),CEILING(Q25/$F$4,1),"")</f>
        <v/>
      </c>
      <c r="R26" s="26">
        <f>IF(AND(R25&lt;&gt;"",R8&lt;&gt;""),CEILING(R25/$F$4,1),"")</f>
        <v/>
      </c>
      <c r="S26" s="26">
        <f>IF(AND(S25&lt;&gt;"",S8&lt;&gt;""),CEILING(S25/$F$4,1),"")</f>
        <v/>
      </c>
      <c r="T26" s="26">
        <f>IF(AND(T25&lt;&gt;"",T8&lt;&gt;""),CEILING(T25/$F$4,1),"")</f>
        <v/>
      </c>
      <c r="U26" s="26">
        <f>IF(AND(U25&lt;&gt;"",U8&lt;&gt;""),CEILING(U25/$F$4,1),"")</f>
        <v/>
      </c>
      <c r="V26" s="26">
        <f>IF(AND(V25&lt;&gt;"",V8&lt;&gt;""),CEILING(V25/$F$4,1),"")</f>
        <v/>
      </c>
      <c r="W26" s="26">
        <f>IF(AND(W25&lt;&gt;"",W8&lt;&gt;""),CEILING(W25/$F$4,1),"")</f>
        <v/>
      </c>
      <c r="X26" s="26">
        <f>IF(AND(X25&lt;&gt;"",X8&lt;&gt;""),CEILING(X25/$F$4,1),"")</f>
        <v/>
      </c>
      <c r="Y26" s="26">
        <f>IF(AND(Y25&lt;&gt;"",Y8&lt;&gt;""),CEILING(Y25/$F$4,1),"")</f>
        <v/>
      </c>
      <c r="Z26" s="26">
        <f>IF(AND(Z25&lt;&gt;"",Z8&lt;&gt;""),CEILING(Z25/$F$4,1),"")</f>
        <v/>
      </c>
      <c r="AA26" s="26">
        <f>IF(AND(AA25&lt;&gt;"",AA8&lt;&gt;""),CEILING(AA25/$F$4,1),"")</f>
        <v/>
      </c>
      <c r="AB26" s="26">
        <f>IF(AND(AB25&lt;&gt;"",AB8&lt;&gt;""),CEILING(AB25/$F$4,1),"")</f>
        <v/>
      </c>
      <c r="AC26" s="26">
        <f>IF(AND(AC25&lt;&gt;"",AC8&lt;&gt;""),CEILING(AC25/$F$4,1),"")</f>
        <v/>
      </c>
      <c r="AD26" s="26">
        <f>IF(AND(AD25&lt;&gt;"",AD8&lt;&gt;""),CEILING(AD25/$F$4,1),"")</f>
        <v/>
      </c>
      <c r="AE26" s="26">
        <f>IF(AND(AE25&lt;&gt;"",AE8&lt;&gt;""),CEILING(AE25/$F$4,1),"")</f>
        <v/>
      </c>
      <c r="AF26" s="26">
        <f>IF(AND(AF25&lt;&gt;"",AF8&lt;&gt;""),CEILING(AF25/$F$4,1),"")</f>
        <v/>
      </c>
      <c r="AG26" s="26">
        <f>IF(AND(AG25&lt;&gt;"",AG8&lt;&gt;""),CEILING(AG25/$F$4,1),"")</f>
        <v/>
      </c>
      <c r="AH26" s="26">
        <f>IF(AND(AH25&lt;&gt;"",AH8&lt;&gt;""),CEILING(AH25/$F$4,1),"")</f>
        <v/>
      </c>
      <c r="AI26" s="12" t="n"/>
      <c r="AJ26" s="12" t="n"/>
      <c r="AK26" s="12" t="n"/>
      <c r="AL26" s="12" t="n"/>
      <c r="AM26" s="12" t="n"/>
      <c r="AN26" s="12" t="n"/>
    </row>
    <row r="27" ht="22" customHeight="1">
      <c r="A27" s="23" t="inlineStr">
        <is>
          <t>Fachkräfte anwesend</t>
        </is>
      </c>
      <c r="D27" s="27">
        <f>IF(D8&lt;&gt;"",COUNTIF(D9:D23,"F")+COUNTIF(D9:D23,"M")+COUNTIF(D9:D23,"S"),"")</f>
        <v/>
      </c>
      <c r="E27" s="27">
        <f>IF(E8&lt;&gt;"",COUNTIF(E9:E23,"F")+COUNTIF(E9:E23,"M")+COUNTIF(E9:E23,"S"),"")</f>
        <v/>
      </c>
      <c r="F27" s="27">
        <f>IF(F8&lt;&gt;"",COUNTIF(F9:F23,"F")+COUNTIF(F9:F23,"M")+COUNTIF(F9:F23,"S"),"")</f>
        <v/>
      </c>
      <c r="G27" s="27">
        <f>IF(G8&lt;&gt;"",COUNTIF(G9:G23,"F")+COUNTIF(G9:G23,"M")+COUNTIF(G9:G23,"S"),"")</f>
        <v/>
      </c>
      <c r="H27" s="27">
        <f>IF(H8&lt;&gt;"",COUNTIF(H9:H23,"F")+COUNTIF(H9:H23,"M")+COUNTIF(H9:H23,"S"),"")</f>
        <v/>
      </c>
      <c r="I27" s="27">
        <f>IF(I8&lt;&gt;"",COUNTIF(I9:I23,"F")+COUNTIF(I9:I23,"M")+COUNTIF(I9:I23,"S"),"")</f>
        <v/>
      </c>
      <c r="J27" s="27">
        <f>IF(J8&lt;&gt;"",COUNTIF(J9:J23,"F")+COUNTIF(J9:J23,"M")+COUNTIF(J9:J23,"S"),"")</f>
        <v/>
      </c>
      <c r="K27" s="27">
        <f>IF(K8&lt;&gt;"",COUNTIF(K9:K23,"F")+COUNTIF(K9:K23,"M")+COUNTIF(K9:K23,"S"),"")</f>
        <v/>
      </c>
      <c r="L27" s="27">
        <f>IF(L8&lt;&gt;"",COUNTIF(L9:L23,"F")+COUNTIF(L9:L23,"M")+COUNTIF(L9:L23,"S"),"")</f>
        <v/>
      </c>
      <c r="M27" s="27">
        <f>IF(M8&lt;&gt;"",COUNTIF(M9:M23,"F")+COUNTIF(M9:M23,"M")+COUNTIF(M9:M23,"S"),"")</f>
        <v/>
      </c>
      <c r="N27" s="27">
        <f>IF(N8&lt;&gt;"",COUNTIF(N9:N23,"F")+COUNTIF(N9:N23,"M")+COUNTIF(N9:N23,"S"),"")</f>
        <v/>
      </c>
      <c r="O27" s="27">
        <f>IF(O8&lt;&gt;"",COUNTIF(O9:O23,"F")+COUNTIF(O9:O23,"M")+COUNTIF(O9:O23,"S"),"")</f>
        <v/>
      </c>
      <c r="P27" s="27">
        <f>IF(P8&lt;&gt;"",COUNTIF(P9:P23,"F")+COUNTIF(P9:P23,"M")+COUNTIF(P9:P23,"S"),"")</f>
        <v/>
      </c>
      <c r="Q27" s="27">
        <f>IF(Q8&lt;&gt;"",COUNTIF(Q9:Q23,"F")+COUNTIF(Q9:Q23,"M")+COUNTIF(Q9:Q23,"S"),"")</f>
        <v/>
      </c>
      <c r="R27" s="27">
        <f>IF(R8&lt;&gt;"",COUNTIF(R9:R23,"F")+COUNTIF(R9:R23,"M")+COUNTIF(R9:R23,"S"),"")</f>
        <v/>
      </c>
      <c r="S27" s="27">
        <f>IF(S8&lt;&gt;"",COUNTIF(S9:S23,"F")+COUNTIF(S9:S23,"M")+COUNTIF(S9:S23,"S"),"")</f>
        <v/>
      </c>
      <c r="T27" s="27">
        <f>IF(T8&lt;&gt;"",COUNTIF(T9:T23,"F")+COUNTIF(T9:T23,"M")+COUNTIF(T9:T23,"S"),"")</f>
        <v/>
      </c>
      <c r="U27" s="27">
        <f>IF(U8&lt;&gt;"",COUNTIF(U9:U23,"F")+COUNTIF(U9:U23,"M")+COUNTIF(U9:U23,"S"),"")</f>
        <v/>
      </c>
      <c r="V27" s="27">
        <f>IF(V8&lt;&gt;"",COUNTIF(V9:V23,"F")+COUNTIF(V9:V23,"M")+COUNTIF(V9:V23,"S"),"")</f>
        <v/>
      </c>
      <c r="W27" s="27">
        <f>IF(W8&lt;&gt;"",COUNTIF(W9:W23,"F")+COUNTIF(W9:W23,"M")+COUNTIF(W9:W23,"S"),"")</f>
        <v/>
      </c>
      <c r="X27" s="27">
        <f>IF(X8&lt;&gt;"",COUNTIF(X9:X23,"F")+COUNTIF(X9:X23,"M")+COUNTIF(X9:X23,"S"),"")</f>
        <v/>
      </c>
      <c r="Y27" s="27">
        <f>IF(Y8&lt;&gt;"",COUNTIF(Y9:Y23,"F")+COUNTIF(Y9:Y23,"M")+COUNTIF(Y9:Y23,"S"),"")</f>
        <v/>
      </c>
      <c r="Z27" s="27">
        <f>IF(Z8&lt;&gt;"",COUNTIF(Z9:Z23,"F")+COUNTIF(Z9:Z23,"M")+COUNTIF(Z9:Z23,"S"),"")</f>
        <v/>
      </c>
      <c r="AA27" s="27">
        <f>IF(AA8&lt;&gt;"",COUNTIF(AA9:AA23,"F")+COUNTIF(AA9:AA23,"M")+COUNTIF(AA9:AA23,"S"),"")</f>
        <v/>
      </c>
      <c r="AB27" s="27">
        <f>IF(AB8&lt;&gt;"",COUNTIF(AB9:AB23,"F")+COUNTIF(AB9:AB23,"M")+COUNTIF(AB9:AB23,"S"),"")</f>
        <v/>
      </c>
      <c r="AC27" s="27">
        <f>IF(AC8&lt;&gt;"",COUNTIF(AC9:AC23,"F")+COUNTIF(AC9:AC23,"M")+COUNTIF(AC9:AC23,"S"),"")</f>
        <v/>
      </c>
      <c r="AD27" s="27">
        <f>IF(AD8&lt;&gt;"",COUNTIF(AD9:AD23,"F")+COUNTIF(AD9:AD23,"M")+COUNTIF(AD9:AD23,"S"),"")</f>
        <v/>
      </c>
      <c r="AE27" s="27">
        <f>IF(AE8&lt;&gt;"",COUNTIF(AE9:AE23,"F")+COUNTIF(AE9:AE23,"M")+COUNTIF(AE9:AE23,"S"),"")</f>
        <v/>
      </c>
      <c r="AF27" s="27">
        <f>IF(AF8&lt;&gt;"",COUNTIF(AF9:AF23,"F")+COUNTIF(AF9:AF23,"M")+COUNTIF(AF9:AF23,"S"),"")</f>
        <v/>
      </c>
      <c r="AG27" s="27">
        <f>IF(AG8&lt;&gt;"",COUNTIF(AG9:AG23,"F")+COUNTIF(AG9:AG23,"M")+COUNTIF(AG9:AG23,"S"),"")</f>
        <v/>
      </c>
      <c r="AH27" s="27">
        <f>IF(AH8&lt;&gt;"",COUNTIF(AH9:AH23,"F")+COUNTIF(AH9:AH23,"M")+COUNTIF(AH9:AH23,"S"),"")</f>
        <v/>
      </c>
      <c r="AI27" s="12" t="n"/>
      <c r="AJ27" s="12" t="n"/>
      <c r="AK27" s="12" t="n"/>
      <c r="AL27" s="12" t="n"/>
      <c r="AM27" s="12" t="n"/>
      <c r="AN27" s="12" t="n"/>
    </row>
    <row r="28" ht="22" customHeight="1">
      <c r="A28" s="28" t="inlineStr">
        <is>
          <t>Personalschlüssel-Status</t>
        </is>
      </c>
      <c r="D28" s="29">
        <f>IF(AND(D26&lt;&gt;"",D27&lt;&gt;""),IF(D27&gt;=D26,"✓","⚠"),"")</f>
        <v/>
      </c>
      <c r="E28" s="29">
        <f>IF(AND(E26&lt;&gt;"",E27&lt;&gt;""),IF(E27&gt;=E26,"✓","⚠"),"")</f>
        <v/>
      </c>
      <c r="F28" s="29">
        <f>IF(AND(F26&lt;&gt;"",F27&lt;&gt;""),IF(F27&gt;=F26,"✓","⚠"),"")</f>
        <v/>
      </c>
      <c r="G28" s="29">
        <f>IF(AND(G26&lt;&gt;"",G27&lt;&gt;""),IF(G27&gt;=G26,"✓","⚠"),"")</f>
        <v/>
      </c>
      <c r="H28" s="29">
        <f>IF(AND(H26&lt;&gt;"",H27&lt;&gt;""),IF(H27&gt;=H26,"✓","⚠"),"")</f>
        <v/>
      </c>
      <c r="I28" s="29">
        <f>IF(AND(I26&lt;&gt;"",I27&lt;&gt;""),IF(I27&gt;=I26,"✓","⚠"),"")</f>
        <v/>
      </c>
      <c r="J28" s="29">
        <f>IF(AND(J26&lt;&gt;"",J27&lt;&gt;""),IF(J27&gt;=J26,"✓","⚠"),"")</f>
        <v/>
      </c>
      <c r="K28" s="29">
        <f>IF(AND(K26&lt;&gt;"",K27&lt;&gt;""),IF(K27&gt;=K26,"✓","⚠"),"")</f>
        <v/>
      </c>
      <c r="L28" s="29">
        <f>IF(AND(L26&lt;&gt;"",L27&lt;&gt;""),IF(L27&gt;=L26,"✓","⚠"),"")</f>
        <v/>
      </c>
      <c r="M28" s="29">
        <f>IF(AND(M26&lt;&gt;"",M27&lt;&gt;""),IF(M27&gt;=M26,"✓","⚠"),"")</f>
        <v/>
      </c>
      <c r="N28" s="29">
        <f>IF(AND(N26&lt;&gt;"",N27&lt;&gt;""),IF(N27&gt;=N26,"✓","⚠"),"")</f>
        <v/>
      </c>
      <c r="O28" s="29">
        <f>IF(AND(O26&lt;&gt;"",O27&lt;&gt;""),IF(O27&gt;=O26,"✓","⚠"),"")</f>
        <v/>
      </c>
      <c r="P28" s="29">
        <f>IF(AND(P26&lt;&gt;"",P27&lt;&gt;""),IF(P27&gt;=P26,"✓","⚠"),"")</f>
        <v/>
      </c>
      <c r="Q28" s="29">
        <f>IF(AND(Q26&lt;&gt;"",Q27&lt;&gt;""),IF(Q27&gt;=Q26,"✓","⚠"),"")</f>
        <v/>
      </c>
      <c r="R28" s="29">
        <f>IF(AND(R26&lt;&gt;"",R27&lt;&gt;""),IF(R27&gt;=R26,"✓","⚠"),"")</f>
        <v/>
      </c>
      <c r="S28" s="29">
        <f>IF(AND(S26&lt;&gt;"",S27&lt;&gt;""),IF(S27&gt;=S26,"✓","⚠"),"")</f>
        <v/>
      </c>
      <c r="T28" s="29">
        <f>IF(AND(T26&lt;&gt;"",T27&lt;&gt;""),IF(T27&gt;=T26,"✓","⚠"),"")</f>
        <v/>
      </c>
      <c r="U28" s="29">
        <f>IF(AND(U26&lt;&gt;"",U27&lt;&gt;""),IF(U27&gt;=U26,"✓","⚠"),"")</f>
        <v/>
      </c>
      <c r="V28" s="29">
        <f>IF(AND(V26&lt;&gt;"",V27&lt;&gt;""),IF(V27&gt;=V26,"✓","⚠"),"")</f>
        <v/>
      </c>
      <c r="W28" s="29">
        <f>IF(AND(W26&lt;&gt;"",W27&lt;&gt;""),IF(W27&gt;=W26,"✓","⚠"),"")</f>
        <v/>
      </c>
      <c r="X28" s="29">
        <f>IF(AND(X26&lt;&gt;"",X27&lt;&gt;""),IF(X27&gt;=X26,"✓","⚠"),"")</f>
        <v/>
      </c>
      <c r="Y28" s="29">
        <f>IF(AND(Y26&lt;&gt;"",Y27&lt;&gt;""),IF(Y27&gt;=Y26,"✓","⚠"),"")</f>
        <v/>
      </c>
      <c r="Z28" s="29">
        <f>IF(AND(Z26&lt;&gt;"",Z27&lt;&gt;""),IF(Z27&gt;=Z26,"✓","⚠"),"")</f>
        <v/>
      </c>
      <c r="AA28" s="29">
        <f>IF(AND(AA26&lt;&gt;"",AA27&lt;&gt;""),IF(AA27&gt;=AA26,"✓","⚠"),"")</f>
        <v/>
      </c>
      <c r="AB28" s="29">
        <f>IF(AND(AB26&lt;&gt;"",AB27&lt;&gt;""),IF(AB27&gt;=AB26,"✓","⚠"),"")</f>
        <v/>
      </c>
      <c r="AC28" s="29">
        <f>IF(AND(AC26&lt;&gt;"",AC27&lt;&gt;""),IF(AC27&gt;=AC26,"✓","⚠"),"")</f>
        <v/>
      </c>
      <c r="AD28" s="29">
        <f>IF(AND(AD26&lt;&gt;"",AD27&lt;&gt;""),IF(AD27&gt;=AD26,"✓","⚠"),"")</f>
        <v/>
      </c>
      <c r="AE28" s="29">
        <f>IF(AND(AE26&lt;&gt;"",AE27&lt;&gt;""),IF(AE27&gt;=AE26,"✓","⚠"),"")</f>
        <v/>
      </c>
      <c r="AF28" s="29">
        <f>IF(AND(AF26&lt;&gt;"",AF27&lt;&gt;""),IF(AF27&gt;=AF26,"✓","⚠"),"")</f>
        <v/>
      </c>
      <c r="AG28" s="29">
        <f>IF(AND(AG26&lt;&gt;"",AG27&lt;&gt;""),IF(AG27&gt;=AG26,"✓","⚠"),"")</f>
        <v/>
      </c>
      <c r="AH28" s="29">
        <f>IF(AND(AH26&lt;&gt;"",AH27&lt;&gt;""),IF(AH27&gt;=AH26,"✓","⚠"),"")</f>
        <v/>
      </c>
      <c r="AI28" s="30" t="n"/>
      <c r="AJ28" s="30" t="n"/>
      <c r="AK28" s="30" t="n"/>
      <c r="AL28" s="30" t="n"/>
      <c r="AM28" s="30" t="n"/>
      <c r="AN28" s="30" t="n"/>
    </row>
    <row r="29" ht="8" customHeight="1"/>
    <row r="30" ht="18" customHeight="1">
      <c r="A30" s="3" t="inlineStr">
        <is>
          <t>Unterschrift Einrichtungsleitung:</t>
        </is>
      </c>
      <c r="F30" s="3" t="inlineStr">
        <is>
          <t>Datum / Ort:</t>
        </is>
      </c>
    </row>
    <row r="31" ht="28" customHeight="1">
      <c r="A31" s="31" t="n"/>
      <c r="F31" s="31" t="n"/>
    </row>
    <row r="33" ht="16" customHeight="1">
      <c r="A33" s="32" t="inlineStr">
        <is>
          <t>Vorlage erstellt von Kigana · www.kigana.com  ·  Rechtliche Grundlage: ArbZG §3 / §16 · TVöD-SuE §6 · Personalschlüssel je Landesrecht</t>
        </is>
      </c>
    </row>
  </sheetData>
  <mergeCells count="17">
    <mergeCell ref="A25:C25"/>
    <mergeCell ref="A6:AN6"/>
    <mergeCell ref="B3:D3"/>
    <mergeCell ref="A28:C28"/>
    <mergeCell ref="A31:D31"/>
    <mergeCell ref="F31:I31"/>
    <mergeCell ref="A2:AN2"/>
    <mergeCell ref="A30:D30"/>
    <mergeCell ref="G4:M4"/>
    <mergeCell ref="F30:I30"/>
    <mergeCell ref="A27:C27"/>
    <mergeCell ref="H5:I5"/>
    <mergeCell ref="A33:AN33"/>
    <mergeCell ref="F3:H3"/>
    <mergeCell ref="J5:M5"/>
    <mergeCell ref="A26:C26"/>
    <mergeCell ref="A1:AN1"/>
  </mergeCells>
  <conditionalFormatting sqref="D7:AH28">
    <cfRule type="expression" priority="1" dxfId="0">
      <formula>=MONTH(DATE($D$4,$B$4,D$7))&lt;&gt;$B$4</formula>
    </cfRule>
    <cfRule type="expression" priority="6" dxfId="1">
      <formula>=WEEKDAY(DATE($D$4,$B$4,D$7),2)&gt;=6</formula>
    </cfRule>
  </conditionalFormatting>
  <conditionalFormatting sqref="D9:AH23">
    <cfRule type="expression" priority="2" dxfId="2">
      <formula>=D9="K"</formula>
    </cfRule>
    <cfRule type="expression" priority="3" dxfId="3">
      <formula>=D9="U"</formula>
    </cfRule>
    <cfRule type="expression" priority="4" dxfId="4">
      <formula>=D9="FB"</formula>
    </cfRule>
    <cfRule type="expression" priority="5" dxfId="5">
      <formula>=OR(D9="F",D9="M",D9="S")</formula>
    </cfRule>
  </conditionalFormatting>
  <conditionalFormatting sqref="D28:AH28">
    <cfRule type="expression" priority="7" dxfId="6">
      <formula>=D28="✓"</formula>
    </cfRule>
    <cfRule type="expression" priority="8" dxfId="7">
      <formula>=D28="⚠"</formula>
    </cfRule>
  </conditionalFormatting>
  <conditionalFormatting sqref="AK9:AK23">
    <cfRule type="cellIs" priority="9" operator="greaterThan" dxfId="5">
      <formula>0</formula>
    </cfRule>
    <cfRule type="cellIs" priority="10" operator="lessThan" dxfId="2">
      <formula>0</formula>
    </cfRule>
  </conditionalFormatting>
  <dataValidations count="3">
    <dataValidation sqref="B4" showDropDown="0" showInputMessage="0" showErrorMessage="1" allowBlank="0" errorTitle="Ungültig" error="Bitte 1–12 eingeben." type="whole" operator="between">
      <formula1>1</formula1>
      <formula2>12</formula2>
    </dataValidation>
    <dataValidation sqref="D4" showDropDown="0" showInputMessage="0" showErrorMessage="0" allowBlank="0" type="whole" operator="between">
      <formula1>2020</formula1>
      <formula2>2040</formula2>
    </dataValidation>
    <dataValidation sqref="D9:AH23" showDropDown="0" showInputMessage="0" showErrorMessage="0" allowBlank="1" type="list">
      <formula1>"F,M,S,U,K,FB,FT"</formula1>
    </dataValidation>
  </dataValidations>
  <pageMargins left="0.75" right="0.75" top="1" bottom="1" header="0.5" footer="0.5"/>
  <pageSetup orientation="landscape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T32"/>
  <sheetViews>
    <sheetView workbookViewId="0">
      <pane xSplit="3" ySplit="7" topLeftCell="D8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2" customWidth="1" min="2" max="2"/>
    <col width="8" customWidth="1" min="3" max="3"/>
    <col width="6.5" customWidth="1" min="4" max="4"/>
    <col width="6.5" customWidth="1" min="5" max="5"/>
    <col width="6.5" customWidth="1" min="6" max="6"/>
    <col width="6.5" customWidth="1" min="7" max="7"/>
    <col width="6.5" customWidth="1" min="8" max="8"/>
    <col width="6.5" customWidth="1" min="9" max="9"/>
    <col width="6.5" customWidth="1" min="10" max="10"/>
    <col width="6.5" customWidth="1" min="11" max="11"/>
    <col width="6.5" customWidth="1" min="12" max="12"/>
    <col width="6.5" customWidth="1" min="13" max="13"/>
    <col width="6.5" customWidth="1" min="14" max="14"/>
    <col width="6.5" customWidth="1" min="15" max="15"/>
    <col width="6.5" customWidth="1" min="16" max="16"/>
    <col width="6.5" customWidth="1" min="17" max="17"/>
    <col width="8" customWidth="1" min="18" max="18"/>
    <col width="8" customWidth="1" min="19" max="19"/>
    <col width="8" customWidth="1" min="20" max="20"/>
  </cols>
  <sheetData>
    <row r="1" ht="38" customHeight="1">
      <c r="A1" s="1" t="inlineStr">
        <is>
          <t>KIGANA — Wochenplan-Vorlage für Kitas</t>
        </is>
      </c>
    </row>
    <row r="2" ht="18" customHeight="1">
      <c r="A2" s="2" t="inlineStr">
        <is>
          <t>www.kigana.com  ·  Kostenlose Vorlage — Wöchentlicher Dienstplan</t>
        </is>
      </c>
    </row>
    <row r="3" ht="22" customHeight="1">
      <c r="A3" s="3" t="inlineStr">
        <is>
          <t>Einrichtung:</t>
        </is>
      </c>
      <c r="B3" s="4" t="inlineStr">
        <is>
          <t>[Name der Einrichtung]</t>
        </is>
      </c>
      <c r="E3" s="3" t="inlineStr">
        <is>
          <t>Gruppe:</t>
        </is>
      </c>
      <c r="F3" s="5" t="inlineStr">
        <is>
          <t>[Gruppe]</t>
        </is>
      </c>
    </row>
    <row r="4" ht="22" customHeight="1">
      <c r="A4" s="3" t="inlineStr">
        <is>
          <t>Wochenstart (Montag):</t>
        </is>
      </c>
      <c r="B4" s="33" t="n"/>
      <c r="C4" s="3" t="inlineStr">
        <is>
          <t>KW:</t>
        </is>
      </c>
      <c r="D4" s="34">
        <f>ISOWEEKNUM($B$4)</f>
        <v/>
      </c>
      <c r="E4" s="35">
        <f>TEXT($B$4,"MMMM YYYY")</f>
        <v/>
      </c>
      <c r="G4" s="3" t="inlineStr">
        <is>
          <t>Personalschlüssel 1 :</t>
        </is>
      </c>
      <c r="H4" s="36" t="n">
        <v>7</v>
      </c>
    </row>
    <row r="5" ht="36" customHeight="1">
      <c r="A5" s="9" t="inlineStr">
        <is>
          <t>ℹ  Zeiten als HH:MM eingeben (z. B. 08:45 / 16:00). Für Abwesenheiten Beginn-Zelle mit Code füllen: K = Krank · U = Urlaub · FB = Fortbildung · FT = Feiertag. Ende-Zelle leer lassen. Ist-Stunden werden nur für numerische Zeiteinträge berechnet.  Personalschlüssel-Zielwert in H4 anpassen. Für weitere Wochen: Blatt duplizieren.</t>
        </is>
      </c>
    </row>
    <row r="6" ht="30" customHeight="1">
      <c r="A6" s="10" t="inlineStr">
        <is>
          <t>Nr.</t>
        </is>
      </c>
      <c r="B6" s="10" t="inlineStr">
        <is>
          <t>Mitarbeiter/in</t>
        </is>
      </c>
      <c r="C6" s="10" t="inlineStr">
        <is>
          <t>Soll
Std./Wo.</t>
        </is>
      </c>
      <c r="D6" s="10">
        <f>"Mo"&amp;CHAR(10)&amp;TEXT($B$4+0,"DD.MM.")</f>
        <v/>
      </c>
      <c r="F6" s="10">
        <f>"Di"&amp;CHAR(10)&amp;TEXT($B$4+1,"DD.MM.")</f>
        <v/>
      </c>
      <c r="H6" s="10">
        <f>"Mi"&amp;CHAR(10)&amp;TEXT($B$4+2,"DD.MM.")</f>
        <v/>
      </c>
      <c r="J6" s="10">
        <f>"Do"&amp;CHAR(10)&amp;TEXT($B$4+3,"DD.MM.")</f>
        <v/>
      </c>
      <c r="L6" s="10">
        <f>"Fr"&amp;CHAR(10)&amp;TEXT($B$4+4,"DD.MM.")</f>
        <v/>
      </c>
      <c r="N6" s="37">
        <f>"Sa"&amp;CHAR(10)&amp;TEXT($B$4+5,"DD.MM.")</f>
        <v/>
      </c>
      <c r="P6" s="37">
        <f>"So"&amp;CHAR(10)&amp;TEXT($B$4+6,"DD.MM.")</f>
        <v/>
      </c>
      <c r="R6" s="11" t="inlineStr">
        <is>
          <t>Ist
Std.</t>
        </is>
      </c>
      <c r="S6" s="11" t="inlineStr">
        <is>
          <t>Soll
Std.</t>
        </is>
      </c>
      <c r="T6" s="11" t="inlineStr">
        <is>
          <t>Saldo</t>
        </is>
      </c>
    </row>
    <row r="7" ht="14" customHeight="1">
      <c r="D7" s="38" t="inlineStr">
        <is>
          <t>Bg</t>
        </is>
      </c>
      <c r="E7" s="38" t="inlineStr">
        <is>
          <t>En</t>
        </is>
      </c>
      <c r="F7" s="38" t="inlineStr">
        <is>
          <t>Bg</t>
        </is>
      </c>
      <c r="G7" s="38" t="inlineStr">
        <is>
          <t>En</t>
        </is>
      </c>
      <c r="H7" s="38" t="inlineStr">
        <is>
          <t>Bg</t>
        </is>
      </c>
      <c r="I7" s="38" t="inlineStr">
        <is>
          <t>En</t>
        </is>
      </c>
      <c r="J7" s="38" t="inlineStr">
        <is>
          <t>Bg</t>
        </is>
      </c>
      <c r="K7" s="38" t="inlineStr">
        <is>
          <t>En</t>
        </is>
      </c>
      <c r="L7" s="38" t="inlineStr">
        <is>
          <t>Bg</t>
        </is>
      </c>
      <c r="M7" s="38" t="inlineStr">
        <is>
          <t>En</t>
        </is>
      </c>
      <c r="N7" s="39" t="inlineStr">
        <is>
          <t>Bg</t>
        </is>
      </c>
      <c r="O7" s="39" t="inlineStr">
        <is>
          <t>En</t>
        </is>
      </c>
      <c r="P7" s="39" t="inlineStr">
        <is>
          <t>Bg</t>
        </is>
      </c>
      <c r="Q7" s="39" t="inlineStr">
        <is>
          <t>En</t>
        </is>
      </c>
    </row>
    <row r="8" ht="22" customHeight="1">
      <c r="A8" s="14" t="n">
        <v>1</v>
      </c>
      <c r="B8" s="15" t="n"/>
      <c r="C8" s="16" t="n"/>
      <c r="D8" s="40" t="n"/>
      <c r="E8" s="40" t="n"/>
      <c r="F8" s="40" t="n"/>
      <c r="G8" s="40" t="n"/>
      <c r="H8" s="40" t="n"/>
      <c r="I8" s="40" t="n"/>
      <c r="J8" s="40" t="n"/>
      <c r="K8" s="40" t="n"/>
      <c r="L8" s="40" t="n"/>
      <c r="M8" s="40" t="n"/>
      <c r="N8" s="40" t="n"/>
      <c r="O8" s="40" t="n"/>
      <c r="P8" s="40" t="n"/>
      <c r="Q8" s="40" t="n"/>
      <c r="R8" s="17">
        <f>IF(AND(ISNUMBER(D8),ISNUMBER(E8)),(E8-D8)*24,0)+IF(AND(ISNUMBER(F8),ISNUMBER(G8)),(G8-F8)*24,0)+IF(AND(ISNUMBER(H8),ISNUMBER(I8)),(I8-H8)*24,0)+IF(AND(ISNUMBER(J8),ISNUMBER(K8)),(K8-J8)*24,0)+IF(AND(ISNUMBER(L8),ISNUMBER(M8)),(M8-L8)*24,0)+IF(AND(ISNUMBER(N8),ISNUMBER(O8)),(O8-N8)*24,0)+IF(AND(ISNUMBER(P8),ISNUMBER(Q8)),(Q8-P8)*24,0)</f>
        <v/>
      </c>
      <c r="S8" s="17">
        <f>IF(C8&lt;&gt;"",C8,"")</f>
        <v/>
      </c>
      <c r="T8" s="18">
        <f>IF(S8&lt;&gt;"",R8-S8,"")</f>
        <v/>
      </c>
    </row>
    <row r="9" ht="22" customHeight="1">
      <c r="A9" s="20" t="n">
        <v>2</v>
      </c>
      <c r="B9" s="21" t="n"/>
      <c r="C9" s="22" t="n"/>
      <c r="D9" s="41" t="n"/>
      <c r="E9" s="41" t="n"/>
      <c r="F9" s="41" t="n"/>
      <c r="G9" s="41" t="n"/>
      <c r="H9" s="41" t="n"/>
      <c r="I9" s="41" t="n"/>
      <c r="J9" s="41" t="n"/>
      <c r="K9" s="41" t="n"/>
      <c r="L9" s="41" t="n"/>
      <c r="M9" s="41" t="n"/>
      <c r="N9" s="41" t="n"/>
      <c r="O9" s="41" t="n"/>
      <c r="P9" s="41" t="n"/>
      <c r="Q9" s="41" t="n"/>
      <c r="R9" s="17">
        <f>IF(AND(ISNUMBER(D9),ISNUMBER(E9)),(E9-D9)*24,0)+IF(AND(ISNUMBER(F9),ISNUMBER(G9)),(G9-F9)*24,0)+IF(AND(ISNUMBER(H9),ISNUMBER(I9)),(I9-H9)*24,0)+IF(AND(ISNUMBER(J9),ISNUMBER(K9)),(K9-J9)*24,0)+IF(AND(ISNUMBER(L9),ISNUMBER(M9)),(M9-L9)*24,0)+IF(AND(ISNUMBER(N9),ISNUMBER(O9)),(O9-N9)*24,0)+IF(AND(ISNUMBER(P9),ISNUMBER(Q9)),(Q9-P9)*24,0)</f>
        <v/>
      </c>
      <c r="S9" s="17">
        <f>IF(C9&lt;&gt;"",C9,"")</f>
        <v/>
      </c>
      <c r="T9" s="18">
        <f>IF(S9&lt;&gt;"",R9-S9,"")</f>
        <v/>
      </c>
    </row>
    <row r="10" ht="22" customHeight="1">
      <c r="A10" s="14" t="n">
        <v>3</v>
      </c>
      <c r="B10" s="15" t="n"/>
      <c r="C10" s="16" t="n"/>
      <c r="D10" s="40" t="n"/>
      <c r="E10" s="40" t="n"/>
      <c r="F10" s="40" t="n"/>
      <c r="G10" s="40" t="n"/>
      <c r="H10" s="40" t="n"/>
      <c r="I10" s="40" t="n"/>
      <c r="J10" s="40" t="n"/>
      <c r="K10" s="40" t="n"/>
      <c r="L10" s="40" t="n"/>
      <c r="M10" s="40" t="n"/>
      <c r="N10" s="40" t="n"/>
      <c r="O10" s="40" t="n"/>
      <c r="P10" s="40" t="n"/>
      <c r="Q10" s="40" t="n"/>
      <c r="R10" s="17">
        <f>IF(AND(ISNUMBER(D10),ISNUMBER(E10)),(E10-D10)*24,0)+IF(AND(ISNUMBER(F10),ISNUMBER(G10)),(G10-F10)*24,0)+IF(AND(ISNUMBER(H10),ISNUMBER(I10)),(I10-H10)*24,0)+IF(AND(ISNUMBER(J10),ISNUMBER(K10)),(K10-J10)*24,0)+IF(AND(ISNUMBER(L10),ISNUMBER(M10)),(M10-L10)*24,0)+IF(AND(ISNUMBER(N10),ISNUMBER(O10)),(O10-N10)*24,0)+IF(AND(ISNUMBER(P10),ISNUMBER(Q10)),(Q10-P10)*24,0)</f>
        <v/>
      </c>
      <c r="S10" s="17">
        <f>IF(C10&lt;&gt;"",C10,"")</f>
        <v/>
      </c>
      <c r="T10" s="18">
        <f>IF(S10&lt;&gt;"",R10-S10,"")</f>
        <v/>
      </c>
    </row>
    <row r="11" ht="22" customHeight="1">
      <c r="A11" s="20" t="n">
        <v>4</v>
      </c>
      <c r="B11" s="21" t="n"/>
      <c r="C11" s="22" t="n"/>
      <c r="D11" s="41" t="n"/>
      <c r="E11" s="41" t="n"/>
      <c r="F11" s="41" t="n"/>
      <c r="G11" s="41" t="n"/>
      <c r="H11" s="41" t="n"/>
      <c r="I11" s="41" t="n"/>
      <c r="J11" s="41" t="n"/>
      <c r="K11" s="41" t="n"/>
      <c r="L11" s="41" t="n"/>
      <c r="M11" s="41" t="n"/>
      <c r="N11" s="41" t="n"/>
      <c r="O11" s="41" t="n"/>
      <c r="P11" s="41" t="n"/>
      <c r="Q11" s="41" t="n"/>
      <c r="R11" s="17">
        <f>IF(AND(ISNUMBER(D11),ISNUMBER(E11)),(E11-D11)*24,0)+IF(AND(ISNUMBER(F11),ISNUMBER(G11)),(G11-F11)*24,0)+IF(AND(ISNUMBER(H11),ISNUMBER(I11)),(I11-H11)*24,0)+IF(AND(ISNUMBER(J11),ISNUMBER(K11)),(K11-J11)*24,0)+IF(AND(ISNUMBER(L11),ISNUMBER(M11)),(M11-L11)*24,0)+IF(AND(ISNUMBER(N11),ISNUMBER(O11)),(O11-N11)*24,0)+IF(AND(ISNUMBER(P11),ISNUMBER(Q11)),(Q11-P11)*24,0)</f>
        <v/>
      </c>
      <c r="S11" s="17">
        <f>IF(C11&lt;&gt;"",C11,"")</f>
        <v/>
      </c>
      <c r="T11" s="18">
        <f>IF(S11&lt;&gt;"",R11-S11,"")</f>
        <v/>
      </c>
    </row>
    <row r="12" ht="22" customHeight="1">
      <c r="A12" s="14" t="n">
        <v>5</v>
      </c>
      <c r="B12" s="15" t="n"/>
      <c r="C12" s="16" t="n"/>
      <c r="D12" s="40" t="n"/>
      <c r="E12" s="40" t="n"/>
      <c r="F12" s="40" t="n"/>
      <c r="G12" s="40" t="n"/>
      <c r="H12" s="40" t="n"/>
      <c r="I12" s="40" t="n"/>
      <c r="J12" s="40" t="n"/>
      <c r="K12" s="40" t="n"/>
      <c r="L12" s="40" t="n"/>
      <c r="M12" s="40" t="n"/>
      <c r="N12" s="40" t="n"/>
      <c r="O12" s="40" t="n"/>
      <c r="P12" s="40" t="n"/>
      <c r="Q12" s="40" t="n"/>
      <c r="R12" s="17">
        <f>IF(AND(ISNUMBER(D12),ISNUMBER(E12)),(E12-D12)*24,0)+IF(AND(ISNUMBER(F12),ISNUMBER(G12)),(G12-F12)*24,0)+IF(AND(ISNUMBER(H12),ISNUMBER(I12)),(I12-H12)*24,0)+IF(AND(ISNUMBER(J12),ISNUMBER(K12)),(K12-J12)*24,0)+IF(AND(ISNUMBER(L12),ISNUMBER(M12)),(M12-L12)*24,0)+IF(AND(ISNUMBER(N12),ISNUMBER(O12)),(O12-N12)*24,0)+IF(AND(ISNUMBER(P12),ISNUMBER(Q12)),(Q12-P12)*24,0)</f>
        <v/>
      </c>
      <c r="S12" s="17">
        <f>IF(C12&lt;&gt;"",C12,"")</f>
        <v/>
      </c>
      <c r="T12" s="18">
        <f>IF(S12&lt;&gt;"",R12-S12,"")</f>
        <v/>
      </c>
    </row>
    <row r="13" ht="22" customHeight="1">
      <c r="A13" s="20" t="n">
        <v>6</v>
      </c>
      <c r="B13" s="21" t="n"/>
      <c r="C13" s="22" t="n"/>
      <c r="D13" s="41" t="n"/>
      <c r="E13" s="41" t="n"/>
      <c r="F13" s="41" t="n"/>
      <c r="G13" s="41" t="n"/>
      <c r="H13" s="41" t="n"/>
      <c r="I13" s="41" t="n"/>
      <c r="J13" s="41" t="n"/>
      <c r="K13" s="41" t="n"/>
      <c r="L13" s="41" t="n"/>
      <c r="M13" s="41" t="n"/>
      <c r="N13" s="41" t="n"/>
      <c r="O13" s="41" t="n"/>
      <c r="P13" s="41" t="n"/>
      <c r="Q13" s="41" t="n"/>
      <c r="R13" s="17">
        <f>IF(AND(ISNUMBER(D13),ISNUMBER(E13)),(E13-D13)*24,0)+IF(AND(ISNUMBER(F13),ISNUMBER(G13)),(G13-F13)*24,0)+IF(AND(ISNUMBER(H13),ISNUMBER(I13)),(I13-H13)*24,0)+IF(AND(ISNUMBER(J13),ISNUMBER(K13)),(K13-J13)*24,0)+IF(AND(ISNUMBER(L13),ISNUMBER(M13)),(M13-L13)*24,0)+IF(AND(ISNUMBER(N13),ISNUMBER(O13)),(O13-N13)*24,0)+IF(AND(ISNUMBER(P13),ISNUMBER(Q13)),(Q13-P13)*24,0)</f>
        <v/>
      </c>
      <c r="S13" s="17">
        <f>IF(C13&lt;&gt;"",C13,"")</f>
        <v/>
      </c>
      <c r="T13" s="18">
        <f>IF(S13&lt;&gt;"",R13-S13,"")</f>
        <v/>
      </c>
    </row>
    <row r="14" ht="22" customHeight="1">
      <c r="A14" s="14" t="n">
        <v>7</v>
      </c>
      <c r="B14" s="15" t="n"/>
      <c r="C14" s="16" t="n"/>
      <c r="D14" s="40" t="n"/>
      <c r="E14" s="40" t="n"/>
      <c r="F14" s="40" t="n"/>
      <c r="G14" s="40" t="n"/>
      <c r="H14" s="40" t="n"/>
      <c r="I14" s="40" t="n"/>
      <c r="J14" s="40" t="n"/>
      <c r="K14" s="40" t="n"/>
      <c r="L14" s="40" t="n"/>
      <c r="M14" s="40" t="n"/>
      <c r="N14" s="40" t="n"/>
      <c r="O14" s="40" t="n"/>
      <c r="P14" s="40" t="n"/>
      <c r="Q14" s="40" t="n"/>
      <c r="R14" s="17">
        <f>IF(AND(ISNUMBER(D14),ISNUMBER(E14)),(E14-D14)*24,0)+IF(AND(ISNUMBER(F14),ISNUMBER(G14)),(G14-F14)*24,0)+IF(AND(ISNUMBER(H14),ISNUMBER(I14)),(I14-H14)*24,0)+IF(AND(ISNUMBER(J14),ISNUMBER(K14)),(K14-J14)*24,0)+IF(AND(ISNUMBER(L14),ISNUMBER(M14)),(M14-L14)*24,0)+IF(AND(ISNUMBER(N14),ISNUMBER(O14)),(O14-N14)*24,0)+IF(AND(ISNUMBER(P14),ISNUMBER(Q14)),(Q14-P14)*24,0)</f>
        <v/>
      </c>
      <c r="S14" s="17">
        <f>IF(C14&lt;&gt;"",C14,"")</f>
        <v/>
      </c>
      <c r="T14" s="18">
        <f>IF(S14&lt;&gt;"",R14-S14,"")</f>
        <v/>
      </c>
    </row>
    <row r="15" ht="22" customHeight="1">
      <c r="A15" s="20" t="n">
        <v>8</v>
      </c>
      <c r="B15" s="21" t="n"/>
      <c r="C15" s="22" t="n"/>
      <c r="D15" s="41" t="n"/>
      <c r="E15" s="41" t="n"/>
      <c r="F15" s="41" t="n"/>
      <c r="G15" s="41" t="n"/>
      <c r="H15" s="41" t="n"/>
      <c r="I15" s="41" t="n"/>
      <c r="J15" s="41" t="n"/>
      <c r="K15" s="41" t="n"/>
      <c r="L15" s="41" t="n"/>
      <c r="M15" s="41" t="n"/>
      <c r="N15" s="41" t="n"/>
      <c r="O15" s="41" t="n"/>
      <c r="P15" s="41" t="n"/>
      <c r="Q15" s="41" t="n"/>
      <c r="R15" s="17">
        <f>IF(AND(ISNUMBER(D15),ISNUMBER(E15)),(E15-D15)*24,0)+IF(AND(ISNUMBER(F15),ISNUMBER(G15)),(G15-F15)*24,0)+IF(AND(ISNUMBER(H15),ISNUMBER(I15)),(I15-H15)*24,0)+IF(AND(ISNUMBER(J15),ISNUMBER(K15)),(K15-J15)*24,0)+IF(AND(ISNUMBER(L15),ISNUMBER(M15)),(M15-L15)*24,0)+IF(AND(ISNUMBER(N15),ISNUMBER(O15)),(O15-N15)*24,0)+IF(AND(ISNUMBER(P15),ISNUMBER(Q15)),(Q15-P15)*24,0)</f>
        <v/>
      </c>
      <c r="S15" s="17">
        <f>IF(C15&lt;&gt;"",C15,"")</f>
        <v/>
      </c>
      <c r="T15" s="18">
        <f>IF(S15&lt;&gt;"",R15-S15,"")</f>
        <v/>
      </c>
    </row>
    <row r="16" ht="22" customHeight="1">
      <c r="A16" s="14" t="n">
        <v>9</v>
      </c>
      <c r="B16" s="15" t="n"/>
      <c r="C16" s="16" t="n"/>
      <c r="D16" s="40" t="n"/>
      <c r="E16" s="40" t="n"/>
      <c r="F16" s="40" t="n"/>
      <c r="G16" s="40" t="n"/>
      <c r="H16" s="40" t="n"/>
      <c r="I16" s="40" t="n"/>
      <c r="J16" s="40" t="n"/>
      <c r="K16" s="40" t="n"/>
      <c r="L16" s="40" t="n"/>
      <c r="M16" s="40" t="n"/>
      <c r="N16" s="40" t="n"/>
      <c r="O16" s="40" t="n"/>
      <c r="P16" s="40" t="n"/>
      <c r="Q16" s="40" t="n"/>
      <c r="R16" s="17">
        <f>IF(AND(ISNUMBER(D16),ISNUMBER(E16)),(E16-D16)*24,0)+IF(AND(ISNUMBER(F16),ISNUMBER(G16)),(G16-F16)*24,0)+IF(AND(ISNUMBER(H16),ISNUMBER(I16)),(I16-H16)*24,0)+IF(AND(ISNUMBER(J16),ISNUMBER(K16)),(K16-J16)*24,0)+IF(AND(ISNUMBER(L16),ISNUMBER(M16)),(M16-L16)*24,0)+IF(AND(ISNUMBER(N16),ISNUMBER(O16)),(O16-N16)*24,0)+IF(AND(ISNUMBER(P16),ISNUMBER(Q16)),(Q16-P16)*24,0)</f>
        <v/>
      </c>
      <c r="S16" s="17">
        <f>IF(C16&lt;&gt;"",C16,"")</f>
        <v/>
      </c>
      <c r="T16" s="18">
        <f>IF(S16&lt;&gt;"",R16-S16,"")</f>
        <v/>
      </c>
    </row>
    <row r="17" ht="22" customHeight="1">
      <c r="A17" s="20" t="n">
        <v>10</v>
      </c>
      <c r="B17" s="21" t="n"/>
      <c r="C17" s="22" t="n"/>
      <c r="D17" s="41" t="n"/>
      <c r="E17" s="41" t="n"/>
      <c r="F17" s="41" t="n"/>
      <c r="G17" s="41" t="n"/>
      <c r="H17" s="41" t="n"/>
      <c r="I17" s="41" t="n"/>
      <c r="J17" s="41" t="n"/>
      <c r="K17" s="41" t="n"/>
      <c r="L17" s="41" t="n"/>
      <c r="M17" s="41" t="n"/>
      <c r="N17" s="41" t="n"/>
      <c r="O17" s="41" t="n"/>
      <c r="P17" s="41" t="n"/>
      <c r="Q17" s="41" t="n"/>
      <c r="R17" s="17">
        <f>IF(AND(ISNUMBER(D17),ISNUMBER(E17)),(E17-D17)*24,0)+IF(AND(ISNUMBER(F17),ISNUMBER(G17)),(G17-F17)*24,0)+IF(AND(ISNUMBER(H17),ISNUMBER(I17)),(I17-H17)*24,0)+IF(AND(ISNUMBER(J17),ISNUMBER(K17)),(K17-J17)*24,0)+IF(AND(ISNUMBER(L17),ISNUMBER(M17)),(M17-L17)*24,0)+IF(AND(ISNUMBER(N17),ISNUMBER(O17)),(O17-N17)*24,0)+IF(AND(ISNUMBER(P17),ISNUMBER(Q17)),(Q17-P17)*24,0)</f>
        <v/>
      </c>
      <c r="S17" s="17">
        <f>IF(C17&lt;&gt;"",C17,"")</f>
        <v/>
      </c>
      <c r="T17" s="18">
        <f>IF(S17&lt;&gt;"",R17-S17,"")</f>
        <v/>
      </c>
    </row>
    <row r="18" ht="22" customHeight="1">
      <c r="A18" s="14" t="n">
        <v>11</v>
      </c>
      <c r="B18" s="15" t="n"/>
      <c r="C18" s="16" t="n"/>
      <c r="D18" s="40" t="n"/>
      <c r="E18" s="40" t="n"/>
      <c r="F18" s="40" t="n"/>
      <c r="G18" s="40" t="n"/>
      <c r="H18" s="40" t="n"/>
      <c r="I18" s="40" t="n"/>
      <c r="J18" s="40" t="n"/>
      <c r="K18" s="40" t="n"/>
      <c r="L18" s="40" t="n"/>
      <c r="M18" s="40" t="n"/>
      <c r="N18" s="40" t="n"/>
      <c r="O18" s="40" t="n"/>
      <c r="P18" s="40" t="n"/>
      <c r="Q18" s="40" t="n"/>
      <c r="R18" s="17">
        <f>IF(AND(ISNUMBER(D18),ISNUMBER(E18)),(E18-D18)*24,0)+IF(AND(ISNUMBER(F18),ISNUMBER(G18)),(G18-F18)*24,0)+IF(AND(ISNUMBER(H18),ISNUMBER(I18)),(I18-H18)*24,0)+IF(AND(ISNUMBER(J18),ISNUMBER(K18)),(K18-J18)*24,0)+IF(AND(ISNUMBER(L18),ISNUMBER(M18)),(M18-L18)*24,0)+IF(AND(ISNUMBER(N18),ISNUMBER(O18)),(O18-N18)*24,0)+IF(AND(ISNUMBER(P18),ISNUMBER(Q18)),(Q18-P18)*24,0)</f>
        <v/>
      </c>
      <c r="S18" s="17">
        <f>IF(C18&lt;&gt;"",C18,"")</f>
        <v/>
      </c>
      <c r="T18" s="18">
        <f>IF(S18&lt;&gt;"",R18-S18,"")</f>
        <v/>
      </c>
    </row>
    <row r="19" ht="22" customHeight="1">
      <c r="A19" s="20" t="n">
        <v>12</v>
      </c>
      <c r="B19" s="21" t="n"/>
      <c r="C19" s="22" t="n"/>
      <c r="D19" s="41" t="n"/>
      <c r="E19" s="41" t="n"/>
      <c r="F19" s="41" t="n"/>
      <c r="G19" s="41" t="n"/>
      <c r="H19" s="41" t="n"/>
      <c r="I19" s="41" t="n"/>
      <c r="J19" s="41" t="n"/>
      <c r="K19" s="41" t="n"/>
      <c r="L19" s="41" t="n"/>
      <c r="M19" s="41" t="n"/>
      <c r="N19" s="41" t="n"/>
      <c r="O19" s="41" t="n"/>
      <c r="P19" s="41" t="n"/>
      <c r="Q19" s="41" t="n"/>
      <c r="R19" s="17">
        <f>IF(AND(ISNUMBER(D19),ISNUMBER(E19)),(E19-D19)*24,0)+IF(AND(ISNUMBER(F19),ISNUMBER(G19)),(G19-F19)*24,0)+IF(AND(ISNUMBER(H19),ISNUMBER(I19)),(I19-H19)*24,0)+IF(AND(ISNUMBER(J19),ISNUMBER(K19)),(K19-J19)*24,0)+IF(AND(ISNUMBER(L19),ISNUMBER(M19)),(M19-L19)*24,0)+IF(AND(ISNUMBER(N19),ISNUMBER(O19)),(O19-N19)*24,0)+IF(AND(ISNUMBER(P19),ISNUMBER(Q19)),(Q19-P19)*24,0)</f>
        <v/>
      </c>
      <c r="S19" s="17">
        <f>IF(C19&lt;&gt;"",C19,"")</f>
        <v/>
      </c>
      <c r="T19" s="18">
        <f>IF(S19&lt;&gt;"",R19-S19,"")</f>
        <v/>
      </c>
    </row>
    <row r="20" ht="22" customHeight="1">
      <c r="A20" s="14" t="n">
        <v>13</v>
      </c>
      <c r="B20" s="15" t="n"/>
      <c r="C20" s="16" t="n"/>
      <c r="D20" s="40" t="n"/>
      <c r="E20" s="40" t="n"/>
      <c r="F20" s="40" t="n"/>
      <c r="G20" s="40" t="n"/>
      <c r="H20" s="40" t="n"/>
      <c r="I20" s="40" t="n"/>
      <c r="J20" s="40" t="n"/>
      <c r="K20" s="40" t="n"/>
      <c r="L20" s="40" t="n"/>
      <c r="M20" s="40" t="n"/>
      <c r="N20" s="40" t="n"/>
      <c r="O20" s="40" t="n"/>
      <c r="P20" s="40" t="n"/>
      <c r="Q20" s="40" t="n"/>
      <c r="R20" s="17">
        <f>IF(AND(ISNUMBER(D20),ISNUMBER(E20)),(E20-D20)*24,0)+IF(AND(ISNUMBER(F20),ISNUMBER(G20)),(G20-F20)*24,0)+IF(AND(ISNUMBER(H20),ISNUMBER(I20)),(I20-H20)*24,0)+IF(AND(ISNUMBER(J20),ISNUMBER(K20)),(K20-J20)*24,0)+IF(AND(ISNUMBER(L20),ISNUMBER(M20)),(M20-L20)*24,0)+IF(AND(ISNUMBER(N20),ISNUMBER(O20)),(O20-N20)*24,0)+IF(AND(ISNUMBER(P20),ISNUMBER(Q20)),(Q20-P20)*24,0)</f>
        <v/>
      </c>
      <c r="S20" s="17">
        <f>IF(C20&lt;&gt;"",C20,"")</f>
        <v/>
      </c>
      <c r="T20" s="18">
        <f>IF(S20&lt;&gt;"",R20-S20,"")</f>
        <v/>
      </c>
    </row>
    <row r="21" ht="22" customHeight="1">
      <c r="A21" s="20" t="n">
        <v>14</v>
      </c>
      <c r="B21" s="21" t="n"/>
      <c r="C21" s="22" t="n"/>
      <c r="D21" s="41" t="n"/>
      <c r="E21" s="41" t="n"/>
      <c r="F21" s="41" t="n"/>
      <c r="G21" s="41" t="n"/>
      <c r="H21" s="41" t="n"/>
      <c r="I21" s="41" t="n"/>
      <c r="J21" s="41" t="n"/>
      <c r="K21" s="41" t="n"/>
      <c r="L21" s="41" t="n"/>
      <c r="M21" s="41" t="n"/>
      <c r="N21" s="41" t="n"/>
      <c r="O21" s="41" t="n"/>
      <c r="P21" s="41" t="n"/>
      <c r="Q21" s="41" t="n"/>
      <c r="R21" s="17">
        <f>IF(AND(ISNUMBER(D21),ISNUMBER(E21)),(E21-D21)*24,0)+IF(AND(ISNUMBER(F21),ISNUMBER(G21)),(G21-F21)*24,0)+IF(AND(ISNUMBER(H21),ISNUMBER(I21)),(I21-H21)*24,0)+IF(AND(ISNUMBER(J21),ISNUMBER(K21)),(K21-J21)*24,0)+IF(AND(ISNUMBER(L21),ISNUMBER(M21)),(M21-L21)*24,0)+IF(AND(ISNUMBER(N21),ISNUMBER(O21)),(O21-N21)*24,0)+IF(AND(ISNUMBER(P21),ISNUMBER(Q21)),(Q21-P21)*24,0)</f>
        <v/>
      </c>
      <c r="S21" s="17">
        <f>IF(C21&lt;&gt;"",C21,"")</f>
        <v/>
      </c>
      <c r="T21" s="18">
        <f>IF(S21&lt;&gt;"",R21-S21,"")</f>
        <v/>
      </c>
    </row>
    <row r="22" ht="22" customHeight="1">
      <c r="A22" s="14" t="n">
        <v>15</v>
      </c>
      <c r="B22" s="15" t="n"/>
      <c r="C22" s="16" t="n"/>
      <c r="D22" s="40" t="n"/>
      <c r="E22" s="40" t="n"/>
      <c r="F22" s="40" t="n"/>
      <c r="G22" s="40" t="n"/>
      <c r="H22" s="40" t="n"/>
      <c r="I22" s="40" t="n"/>
      <c r="J22" s="40" t="n"/>
      <c r="K22" s="40" t="n"/>
      <c r="L22" s="40" t="n"/>
      <c r="M22" s="40" t="n"/>
      <c r="N22" s="40" t="n"/>
      <c r="O22" s="40" t="n"/>
      <c r="P22" s="40" t="n"/>
      <c r="Q22" s="40" t="n"/>
      <c r="R22" s="17">
        <f>IF(AND(ISNUMBER(D22),ISNUMBER(E22)),(E22-D22)*24,0)+IF(AND(ISNUMBER(F22),ISNUMBER(G22)),(G22-F22)*24,0)+IF(AND(ISNUMBER(H22),ISNUMBER(I22)),(I22-H22)*24,0)+IF(AND(ISNUMBER(J22),ISNUMBER(K22)),(K22-J22)*24,0)+IF(AND(ISNUMBER(L22),ISNUMBER(M22)),(M22-L22)*24,0)+IF(AND(ISNUMBER(N22),ISNUMBER(O22)),(O22-N22)*24,0)+IF(AND(ISNUMBER(P22),ISNUMBER(Q22)),(Q22-P22)*24,0)</f>
        <v/>
      </c>
      <c r="S22" s="17">
        <f>IF(C22&lt;&gt;"",C22,"")</f>
        <v/>
      </c>
      <c r="T22" s="18">
        <f>IF(S22&lt;&gt;"",R22-S22,"")</f>
        <v/>
      </c>
    </row>
    <row r="23" ht="8" customHeight="1"/>
    <row r="24" ht="22" customHeight="1">
      <c r="A24" s="23" t="inlineStr">
        <is>
          <t>Kinder anwesend (tägl.)</t>
        </is>
      </c>
      <c r="D24" s="24" t="n"/>
      <c r="E24" s="14" t="n"/>
      <c r="F24" s="24" t="n"/>
      <c r="G24" s="14" t="n"/>
      <c r="H24" s="24" t="n"/>
      <c r="I24" s="14" t="n"/>
      <c r="J24" s="24" t="n"/>
      <c r="K24" s="14" t="n"/>
      <c r="L24" s="24" t="n"/>
      <c r="M24" s="14" t="n"/>
      <c r="N24" s="24" t="n"/>
      <c r="O24" s="14" t="n"/>
      <c r="P24" s="24" t="n"/>
      <c r="Q24" s="14" t="n"/>
      <c r="R24" s="12" t="n"/>
      <c r="S24" s="12" t="n"/>
      <c r="T24" s="12" t="n"/>
    </row>
    <row r="25" ht="22" customHeight="1">
      <c r="A25" s="25">
        <f>"Mindestbesetzung (1:"&amp;$G$4&amp;")"</f>
        <v/>
      </c>
      <c r="D25" s="26">
        <f>IF(D24&lt;&gt;"",CEILING(D24/$G$4,1),"")</f>
        <v/>
      </c>
      <c r="E25" s="12" t="n"/>
      <c r="F25" s="26">
        <f>IF(F24&lt;&gt;"",CEILING(F24/$G$4,1),"")</f>
        <v/>
      </c>
      <c r="G25" s="12" t="n"/>
      <c r="H25" s="26">
        <f>IF(H24&lt;&gt;"",CEILING(H24/$G$4,1),"")</f>
        <v/>
      </c>
      <c r="I25" s="12" t="n"/>
      <c r="J25" s="26">
        <f>IF(J24&lt;&gt;"",CEILING(J24/$G$4,1),"")</f>
        <v/>
      </c>
      <c r="K25" s="12" t="n"/>
      <c r="L25" s="26">
        <f>IF(L24&lt;&gt;"",CEILING(L24/$G$4,1),"")</f>
        <v/>
      </c>
      <c r="M25" s="12" t="n"/>
      <c r="N25" s="26">
        <f>IF(N24&lt;&gt;"",CEILING(N24/$G$4,1),"")</f>
        <v/>
      </c>
      <c r="O25" s="12" t="n"/>
      <c r="P25" s="26">
        <f>IF(P24&lt;&gt;"",CEILING(P24/$G$4,1),"")</f>
        <v/>
      </c>
      <c r="Q25" s="12" t="n"/>
      <c r="R25" s="12" t="n"/>
      <c r="S25" s="12" t="n"/>
      <c r="T25" s="12" t="n"/>
    </row>
    <row r="26" ht="22" customHeight="1">
      <c r="A26" s="23" t="inlineStr">
        <is>
          <t>Fachkräfte anwesend</t>
        </is>
      </c>
      <c r="D26" s="27">
        <f>SUMPRODUCT((ISNUMBER(D8:D22))*1)</f>
        <v/>
      </c>
      <c r="E26" s="12" t="n"/>
      <c r="F26" s="27">
        <f>SUMPRODUCT((ISNUMBER(F8:F22))*1)</f>
        <v/>
      </c>
      <c r="G26" s="12" t="n"/>
      <c r="H26" s="27">
        <f>SUMPRODUCT((ISNUMBER(H8:H22))*1)</f>
        <v/>
      </c>
      <c r="I26" s="12" t="n"/>
      <c r="J26" s="27">
        <f>SUMPRODUCT((ISNUMBER(J8:J22))*1)</f>
        <v/>
      </c>
      <c r="K26" s="12" t="n"/>
      <c r="L26" s="27">
        <f>SUMPRODUCT((ISNUMBER(L8:L22))*1)</f>
        <v/>
      </c>
      <c r="M26" s="12" t="n"/>
      <c r="N26" s="27">
        <f>SUMPRODUCT((ISNUMBER(N8:N22))*1)</f>
        <v/>
      </c>
      <c r="O26" s="12" t="n"/>
      <c r="P26" s="27">
        <f>SUMPRODUCT((ISNUMBER(P8:P22))*1)</f>
        <v/>
      </c>
      <c r="Q26" s="12" t="n"/>
      <c r="R26" s="12" t="n"/>
      <c r="S26" s="12" t="n"/>
      <c r="T26" s="12" t="n"/>
    </row>
    <row r="27" ht="22" customHeight="1">
      <c r="A27" s="28" t="inlineStr">
        <is>
          <t>Personalschlüssel-Status</t>
        </is>
      </c>
      <c r="D27" s="29">
        <f>IF(AND(D25&lt;&gt;"",D26&lt;&gt;""),IF(D26&gt;=D25,"✓","⚠"),"")</f>
        <v/>
      </c>
      <c r="E27" s="30" t="n"/>
      <c r="F27" s="29">
        <f>IF(AND(F25&lt;&gt;"",F26&lt;&gt;""),IF(F26&gt;=F25,"✓","⚠"),"")</f>
        <v/>
      </c>
      <c r="G27" s="30" t="n"/>
      <c r="H27" s="29">
        <f>IF(AND(H25&lt;&gt;"",H26&lt;&gt;""),IF(H26&gt;=H25,"✓","⚠"),"")</f>
        <v/>
      </c>
      <c r="I27" s="30" t="n"/>
      <c r="J27" s="29">
        <f>IF(AND(J25&lt;&gt;"",J26&lt;&gt;""),IF(J26&gt;=J25,"✓","⚠"),"")</f>
        <v/>
      </c>
      <c r="K27" s="30" t="n"/>
      <c r="L27" s="29">
        <f>IF(AND(L25&lt;&gt;"",L26&lt;&gt;""),IF(L26&gt;=L25,"✓","⚠"),"")</f>
        <v/>
      </c>
      <c r="M27" s="30" t="n"/>
      <c r="N27" s="29">
        <f>IF(AND(N25&lt;&gt;"",N26&lt;&gt;""),IF(N26&gt;=N25,"✓","⚠"),"")</f>
        <v/>
      </c>
      <c r="O27" s="30" t="n"/>
      <c r="P27" s="29">
        <f>IF(AND(P25&lt;&gt;"",P26&lt;&gt;""),IF(P26&gt;=P25,"✓","⚠"),"")</f>
        <v/>
      </c>
      <c r="Q27" s="30" t="n"/>
      <c r="R27" s="30" t="n"/>
      <c r="S27" s="30" t="n"/>
      <c r="T27" s="30" t="n"/>
    </row>
    <row r="28" ht="8" customHeight="1"/>
    <row r="29" ht="18" customHeight="1">
      <c r="A29" s="3" t="inlineStr">
        <is>
          <t>Unterschrift Einrichtungsleitung:</t>
        </is>
      </c>
      <c r="F29" s="3" t="inlineStr">
        <is>
          <t>Datum / Ort:</t>
        </is>
      </c>
    </row>
    <row r="30" ht="28" customHeight="1">
      <c r="A30" s="31" t="n"/>
      <c r="F30" s="31" t="n"/>
    </row>
    <row r="32" ht="16" customHeight="1">
      <c r="A32" s="32" t="inlineStr">
        <is>
          <t>Vorlage erstellt von Kigana · www.kigana.com  ·  Rechtliche Grundlage: ArbZG §3 / §16 · TVöD-SuE §6 · Personalschlüssel je Landesrecht</t>
        </is>
      </c>
    </row>
  </sheetData>
  <mergeCells count="28">
    <mergeCell ref="A25:C25"/>
    <mergeCell ref="A29:D29"/>
    <mergeCell ref="A27:C27"/>
    <mergeCell ref="F6:G6"/>
    <mergeCell ref="R6:R7"/>
    <mergeCell ref="A6:A7"/>
    <mergeCell ref="A26:C26"/>
    <mergeCell ref="A1:T1"/>
    <mergeCell ref="D6:E6"/>
    <mergeCell ref="E4:F4"/>
    <mergeCell ref="H6:I6"/>
    <mergeCell ref="J6:K6"/>
    <mergeCell ref="P6:Q6"/>
    <mergeCell ref="A30:D30"/>
    <mergeCell ref="F29:I29"/>
    <mergeCell ref="B6:B7"/>
    <mergeCell ref="S6:S7"/>
    <mergeCell ref="F30:I30"/>
    <mergeCell ref="A2:T2"/>
    <mergeCell ref="T6:T7"/>
    <mergeCell ref="A24:C24"/>
    <mergeCell ref="A5:T5"/>
    <mergeCell ref="A32:T32"/>
    <mergeCell ref="B3:D3"/>
    <mergeCell ref="L6:M6"/>
    <mergeCell ref="N6:O6"/>
    <mergeCell ref="C6:C7"/>
    <mergeCell ref="F3:H3"/>
  </mergeCells>
  <conditionalFormatting sqref="D8:Q22">
    <cfRule type="expression" priority="1" dxfId="2">
      <formula>=D8="K"</formula>
    </cfRule>
    <cfRule type="expression" priority="2" dxfId="3">
      <formula>=D8="U"</formula>
    </cfRule>
    <cfRule type="expression" priority="3" dxfId="4">
      <formula>=D8="FB"</formula>
    </cfRule>
  </conditionalFormatting>
  <conditionalFormatting sqref="N6:O27">
    <cfRule type="expression" priority="4" dxfId="8">
      <formula>TRUE</formula>
    </cfRule>
  </conditionalFormatting>
  <conditionalFormatting sqref="P6:Q27">
    <cfRule type="expression" priority="5" dxfId="8">
      <formula>TRUE</formula>
    </cfRule>
  </conditionalFormatting>
  <conditionalFormatting sqref="D27:Q27">
    <cfRule type="expression" priority="6" dxfId="6">
      <formula>=D27="✓"</formula>
    </cfRule>
    <cfRule type="expression" priority="7" dxfId="7">
      <formula>=D27="⚠"</formula>
    </cfRule>
  </conditionalFormatting>
  <conditionalFormatting sqref="T8:T22">
    <cfRule type="cellIs" priority="8" operator="greaterThan" dxfId="5">
      <formula>0</formula>
    </cfRule>
    <cfRule type="cellIs" priority="9" operator="lessThan" dxfId="2">
      <formula>0</formula>
    </cfRule>
  </conditionalFormatting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2026-03-28T20:17:10Z</dcterms:created>
  <dcterms:modified xsi:type="dcterms:W3CDTF">2026-03-28T20:17:10Z</dcterms:modified>
</cp:coreProperties>
</file>